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046011\Desktop\Midlertidige filer\"/>
    </mc:Choice>
  </mc:AlternateContent>
  <bookViews>
    <workbookView xWindow="0" yWindow="0" windowWidth="19200" windowHeight="6900" tabRatio="903"/>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AMU indenf.FKB" sheetId="22" r:id="rId22"/>
    <sheet name=" 72.03 ÅU udenf.FBK" sheetId="23" r:id="rId23"/>
    <sheet name="72.41. TAMU" sheetId="24" r:id="rId24"/>
    <sheet name="74.02. Almen voksenudd." sheetId="25" r:id="rId25"/>
    <sheet name="75.01. Hhx- og htx-enkeltfag" sheetId="26" r:id="rId26"/>
    <sheet name="75.02. Adgangskurser" sheetId="27" r:id="rId27"/>
    <sheet name="75.05. Adgangskurser" sheetId="28" r:id="rId28"/>
    <sheet name="76.11. Pædagogikum" sheetId="29" r:id="rId29"/>
    <sheet name="83.01. Introkurser og brobygn." sheetId="30" r:id="rId30"/>
    <sheet name="Ark1" sheetId="31" state="hidden" r:id="rId31"/>
    <sheet name="Ark2" sheetId="32" state="hidden" r:id="rId32"/>
    <sheet name="l" sheetId="33" state="hidden" r:id="rId33"/>
  </sheets>
  <definedNames>
    <definedName name="_xlnm._FilterDatabase" localSheetId="22" hidden="1">' 72.03 ÅU udenf.FBK'!$A$14:$N$71</definedName>
    <definedName name="_xlnm._FilterDatabase" localSheetId="1" hidden="1">'22.01. Frie grundskoler'!#REF!</definedName>
    <definedName name="_xlnm._FilterDatabase" localSheetId="5" hidden="1">'31.01. Erhvervsudd.'!$A$8:$L$151</definedName>
    <definedName name="_xlnm._FilterDatabase" localSheetId="8" hidden="1">'31.12. Skoleoplæring'!$C$1:$C$523</definedName>
    <definedName name="_xlnm._FilterDatabase" localSheetId="21" hidden="1">'72.01AMU indenf.FKB'!$A$17:$X$4171</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4" hidden="1">'74.02. Almen voksenudd.'!$C:$C</definedName>
    <definedName name="Z_4815BE6A_DAE3_4DF6_B77E_1B568730B529_.wvu.FilterData" localSheetId="22" hidden="1">' 72.03 ÅU udenf.FBK'!$A$14:$N$71</definedName>
    <definedName name="Z_4815BE6A_DAE3_4DF6_B77E_1B568730B529_.wvu.FilterData" localSheetId="5" hidden="1">'31.01. Erhvervsudd.'!$A$8:$L$151</definedName>
    <definedName name="Z_4815BE6A_DAE3_4DF6_B77E_1B568730B529_.wvu.FilterData" localSheetId="8" hidden="1">'31.12. Skoleoplæring'!$C$1:$C$523</definedName>
    <definedName name="Z_4815BE6A_DAE3_4DF6_B77E_1B568730B529_.wvu.FilterData" localSheetId="21" hidden="1">'72.01AMU indenf.FKB'!$A$17:$X$4171</definedName>
    <definedName name="Z_F165901F_2ED3_463B_B2D8_F03C10664774_.wvu.Cols" localSheetId="1" hidden="1">'22.01. Frie grundskoler'!$C:$C</definedName>
    <definedName name="Z_F165901F_2ED3_463B_B2D8_F03C10664774_.wvu.Cols" localSheetId="24" hidden="1">'74.02. Almen voksenudd.'!$C:$C</definedName>
    <definedName name="Z_F165901F_2ED3_463B_B2D8_F03C10664774_.wvu.FilterData" localSheetId="22" hidden="1">' 72.03 ÅU udenf.FBK'!$A$14:$N$71</definedName>
    <definedName name="Z_F165901F_2ED3_463B_B2D8_F03C10664774_.wvu.FilterData" localSheetId="5" hidden="1">'31.01. Erhvervsudd.'!$A$8:$L$151</definedName>
    <definedName name="Z_F165901F_2ED3_463B_B2D8_F03C10664774_.wvu.FilterData" localSheetId="8" hidden="1">'31.12. Skoleoplæring'!$C$1:$C$523</definedName>
    <definedName name="Z_F165901F_2ED3_463B_B2D8_F03C10664774_.wvu.FilterData" localSheetId="21" hidden="1">'72.01AMU indenf.FKB'!$A$17:$X$4171</definedName>
  </definedNames>
  <calcPr calcId="162913"/>
  <customWorkbookViews>
    <customWorkbookView name="Emma Rue Moos - Privat visning" guid="{F165901F-2ED3-463B-B2D8-F03C10664774}" mergeInterval="0" personalView="1" maximized="1" xWindow="1912" yWindow="-8" windowWidth="1936" windowHeight="1176" tabRatio="709" activeSheetId="3"/>
    <customWorkbookView name="Mie Nielsen - Privat visning" guid="{4815BE6A-DAE3-4DF6-B77E-1B568730B529}" mergeInterval="0" personalView="1" maximized="1" xWindow="-8" yWindow="-8" windowWidth="1936" windowHeight="1056" tabRatio="709" activeSheetId="6"/>
  </customWorkbookViews>
</workbook>
</file>

<file path=xl/calcChain.xml><?xml version="1.0" encoding="utf-8"?>
<calcChain xmlns="http://schemas.openxmlformats.org/spreadsheetml/2006/main">
  <c r="C35" i="18" l="1"/>
  <c r="C34" i="18"/>
  <c r="C33" i="18"/>
  <c r="C32" i="18"/>
  <c r="C31" i="18"/>
  <c r="J105" i="6" l="1"/>
  <c r="I105" i="6"/>
  <c r="H105" i="6"/>
  <c r="G105" i="6"/>
  <c r="J104" i="6"/>
  <c r="I104" i="6"/>
  <c r="H104" i="6"/>
  <c r="G104" i="6"/>
  <c r="J103" i="6"/>
  <c r="I103" i="6"/>
  <c r="H103" i="6"/>
  <c r="G103" i="6"/>
  <c r="J102" i="6"/>
  <c r="I102" i="6"/>
  <c r="H102" i="6"/>
  <c r="G102" i="6"/>
  <c r="H101" i="6"/>
  <c r="F101" i="6"/>
  <c r="J101" i="6" s="1"/>
  <c r="E101" i="6"/>
  <c r="I101" i="6" s="1"/>
  <c r="G101" i="6"/>
  <c r="G9" i="11" l="1"/>
  <c r="H8" i="10" l="1"/>
  <c r="G8" i="10"/>
  <c r="F16" i="6" l="1"/>
  <c r="E16" i="6"/>
  <c r="D16" i="6"/>
  <c r="F15" i="6"/>
  <c r="E15" i="6"/>
  <c r="D15" i="6"/>
  <c r="F14" i="6"/>
  <c r="E14" i="6"/>
  <c r="D14" i="6"/>
  <c r="F10" i="6"/>
  <c r="E10" i="6"/>
  <c r="G10" i="6"/>
  <c r="C158" i="22"/>
  <c r="C126" i="22"/>
  <c r="C125" i="22"/>
  <c r="C107" i="22"/>
  <c r="C106" i="22"/>
  <c r="E40" i="22"/>
  <c r="E46" i="22"/>
  <c r="E51" i="22"/>
  <c r="E63" i="22"/>
  <c r="E68" i="22"/>
  <c r="E76" i="22"/>
  <c r="E83" i="22"/>
  <c r="E89" i="22"/>
  <c r="E96" i="22"/>
  <c r="E99" i="22"/>
  <c r="D99" i="22"/>
  <c r="D96" i="22"/>
  <c r="D89" i="22"/>
  <c r="D83" i="22"/>
  <c r="D76" i="22"/>
  <c r="D68" i="22"/>
  <c r="D63" i="22"/>
  <c r="D51" i="22"/>
  <c r="D46" i="22"/>
  <c r="D40" i="22"/>
  <c r="E32" i="22"/>
  <c r="D32" i="22"/>
  <c r="E29" i="22"/>
  <c r="D29" i="22"/>
  <c r="H13" i="15"/>
  <c r="I13" i="15"/>
  <c r="J13" i="15"/>
  <c r="K13" i="15"/>
  <c r="I15" i="16"/>
  <c r="J15" i="16"/>
  <c r="K15" i="16"/>
  <c r="H13" i="16"/>
  <c r="I13" i="16"/>
  <c r="J13" i="16"/>
  <c r="K13" i="16"/>
  <c r="H15" i="16"/>
  <c r="I11" i="16"/>
  <c r="I12" i="30"/>
  <c r="H12" i="30"/>
  <c r="G12" i="30"/>
  <c r="I11" i="30"/>
  <c r="H11" i="30"/>
  <c r="G11" i="30"/>
  <c r="I10" i="30"/>
  <c r="H10" i="30"/>
  <c r="G10" i="30"/>
  <c r="I9" i="30"/>
  <c r="H9" i="30"/>
  <c r="G9" i="30"/>
  <c r="J12" i="27"/>
  <c r="J9" i="27"/>
  <c r="I9" i="27"/>
  <c r="H9" i="27"/>
  <c r="F12" i="26"/>
  <c r="E12" i="26"/>
  <c r="F11" i="26"/>
  <c r="E11" i="26"/>
  <c r="F10" i="26"/>
  <c r="E10" i="26"/>
  <c r="F9" i="26"/>
  <c r="E9" i="26"/>
  <c r="I11" i="24"/>
  <c r="H11" i="24"/>
  <c r="G11" i="24"/>
  <c r="F11" i="24"/>
  <c r="G22" i="23"/>
  <c r="F22" i="23"/>
  <c r="E22" i="23"/>
  <c r="G21" i="23"/>
  <c r="E21" i="23"/>
  <c r="G20" i="23"/>
  <c r="E20" i="23"/>
  <c r="G19" i="23"/>
  <c r="E19" i="23"/>
  <c r="G18" i="23"/>
  <c r="E18" i="23"/>
  <c r="G17" i="23"/>
  <c r="E17" i="23"/>
  <c r="G16" i="23"/>
  <c r="E16" i="23"/>
  <c r="G15" i="23"/>
  <c r="E15" i="23"/>
  <c r="G12" i="23"/>
  <c r="E12" i="23"/>
  <c r="G11" i="23"/>
  <c r="E11" i="23"/>
  <c r="F13" i="17"/>
  <c r="F11" i="17"/>
  <c r="F12" i="17"/>
  <c r="H10" i="17"/>
  <c r="F10" i="17"/>
  <c r="H8" i="17"/>
  <c r="H9" i="17"/>
  <c r="G8" i="17"/>
  <c r="G9" i="17" s="1"/>
  <c r="F8" i="17"/>
  <c r="F9" i="17" s="1"/>
  <c r="J10" i="13"/>
  <c r="I10" i="13"/>
  <c r="H10" i="13"/>
  <c r="G10" i="13"/>
  <c r="J9" i="13"/>
  <c r="I9" i="13"/>
  <c r="H9" i="13"/>
  <c r="G9" i="13"/>
  <c r="H8" i="12"/>
  <c r="G8" i="12"/>
  <c r="F8" i="12"/>
  <c r="H10" i="11"/>
  <c r="G10" i="11"/>
  <c r="F10" i="11"/>
  <c r="H9" i="11"/>
  <c r="F9" i="11"/>
  <c r="F8" i="10"/>
  <c r="J142" i="6"/>
  <c r="I142" i="6"/>
  <c r="H142" i="6"/>
  <c r="G142" i="6"/>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0" i="6"/>
  <c r="I100" i="6"/>
  <c r="H100" i="6"/>
  <c r="G100"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I14" i="6"/>
  <c r="G14" i="6"/>
  <c r="J13" i="6"/>
  <c r="I13" i="6"/>
  <c r="G13" i="6"/>
  <c r="J12" i="6"/>
  <c r="I12" i="6"/>
  <c r="G12" i="6"/>
  <c r="J11" i="6"/>
  <c r="I11" i="6"/>
  <c r="G11" i="6"/>
  <c r="J10" i="6"/>
  <c r="I10" i="6"/>
  <c r="J9" i="6"/>
  <c r="I9" i="6"/>
  <c r="G9" i="6"/>
  <c r="C139" i="22"/>
  <c r="C140" i="22"/>
  <c r="C142" i="22"/>
  <c r="C143" i="22"/>
  <c r="C144" i="22"/>
  <c r="C145" i="22"/>
  <c r="C146" i="22"/>
  <c r="C147" i="22"/>
  <c r="C148" i="22"/>
  <c r="C149" i="22"/>
  <c r="C150" i="22"/>
  <c r="C151" i="22"/>
  <c r="C152" i="22"/>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9" i="9"/>
  <c r="J13" i="14"/>
  <c r="J10" i="14"/>
  <c r="I12" i="14"/>
  <c r="I9" i="14"/>
  <c r="G14" i="14"/>
  <c r="G11" i="14"/>
  <c r="H14" i="14"/>
  <c r="D14" i="14"/>
  <c r="H11" i="14"/>
  <c r="H9" i="16"/>
  <c r="E9" i="20"/>
  <c r="E10" i="20"/>
  <c r="K10" i="16"/>
  <c r="K12" i="16"/>
  <c r="K14" i="16"/>
  <c r="K16" i="16"/>
  <c r="K18" i="16"/>
  <c r="K19" i="16"/>
  <c r="K20" i="16"/>
  <c r="K9" i="16"/>
  <c r="J10" i="16"/>
  <c r="J11" i="16"/>
  <c r="J12" i="16"/>
  <c r="J14" i="16"/>
  <c r="J16" i="16"/>
  <c r="J18" i="16"/>
  <c r="J19" i="16"/>
  <c r="J20" i="16"/>
  <c r="J9" i="16"/>
  <c r="I10" i="16"/>
  <c r="I12" i="16"/>
  <c r="I14" i="16"/>
  <c r="I16" i="16"/>
  <c r="I18" i="16"/>
  <c r="I19" i="16"/>
  <c r="I20" i="16"/>
  <c r="I9" i="16"/>
  <c r="H11" i="16"/>
  <c r="H10" i="16"/>
  <c r="H12" i="16"/>
  <c r="H14" i="16"/>
  <c r="H16" i="16"/>
  <c r="H18" i="16"/>
  <c r="H19" i="16"/>
  <c r="H20" i="16"/>
  <c r="K12" i="15"/>
  <c r="K10" i="15"/>
  <c r="K9" i="15"/>
  <c r="J12" i="15"/>
  <c r="J10" i="15"/>
  <c r="J9" i="15"/>
  <c r="I12" i="15"/>
  <c r="I10" i="15"/>
  <c r="I9" i="15"/>
  <c r="H9" i="15"/>
  <c r="H12" i="15"/>
  <c r="H10" i="15"/>
  <c r="D122" i="22"/>
  <c r="D121" i="22"/>
  <c r="D120" i="22"/>
  <c r="D119" i="22"/>
  <c r="D118" i="22"/>
  <c r="D117" i="22"/>
  <c r="D116" i="22"/>
  <c r="D115" i="22"/>
  <c r="I23" i="25"/>
  <c r="I16" i="28"/>
  <c r="I15" i="28"/>
  <c r="I14" i="28"/>
  <c r="G11" i="28"/>
  <c r="I11" i="28"/>
  <c r="H11" i="28"/>
  <c r="I10" i="28"/>
  <c r="H10" i="28"/>
  <c r="G10" i="28"/>
  <c r="I9" i="28"/>
  <c r="H9" i="28"/>
  <c r="G9" i="28"/>
  <c r="J8" i="7"/>
  <c r="J10" i="7"/>
  <c r="I8" i="7"/>
  <c r="I10" i="7"/>
  <c r="H8" i="7"/>
  <c r="G8" i="7"/>
  <c r="G10" i="7" s="1"/>
  <c r="J7" i="7"/>
  <c r="J9" i="7"/>
  <c r="I7" i="7"/>
  <c r="I9" i="7"/>
  <c r="H7" i="7"/>
  <c r="G7" i="7"/>
  <c r="G9" i="7" s="1"/>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<sst xmlns="http://schemas.openxmlformats.org/spreadsheetml/2006/main" count="1580" uniqueCount="930">
  <si>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</si>
  <si>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</si>
  <si>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</si>
  <si>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</si>
  <si>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</si>
  <si>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</si>
  <si>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</si>
  <si>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</si>
  <si>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</si>
  <si>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</si>
  <si>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</si>
  <si>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</si>
  <si>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</si>
  <si>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</si>
  <si>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</si>
  <si>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</si>
  <si>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</si>
  <si>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</si>
  <si>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</si>
  <si>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</si>
  <si>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</si>
  <si>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</si>
  <si>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</si>
  <si>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</si>
  <si>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</si>
  <si>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Takstkatalog for uddannelser inden for en fælles kompetencebeskrivelse (arbejdsmarkedsuddannelser og enkeltfag, der er optaget)</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</si>
  <si>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</si>
  <si>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</si>
  <si>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</si>
  <si>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</si>
  <si>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</si>
  <si>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</si>
  <si>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</si>
  <si>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</si>
  <si>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</si>
  <si>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</si>
  <si>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</si>
  <si>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</si>
  <si>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</si>
  <si>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</si>
  <si>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</si>
  <si>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</si>
  <si>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</si>
  <si>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</si>
  <si>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</si>
  <si>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</si>
  <si>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</si>
  <si>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</si>
  <si>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</si>
  <si>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</si>
  <si>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</si>
  <si>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</si>
  <si>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</si>
  <si>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</si>
  <si>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</si>
  <si>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</si>
  <si>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</si>
  <si>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</si>
  <si>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</si>
  <si>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</si>
  <si>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</si>
  <si>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</si>
  <si>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</si>
  <si>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</si>
  <si>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</si>
  <si>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</si>
  <si>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</si>
  <si>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</si>
  <si>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</si>
  <si>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</si>
  <si>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</si>
  <si>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</si>
  <si>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</si>
  <si>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</si>
  <si>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</si>
  <si>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</si>
  <si>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</si>
  <si>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</si>
  <si>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</si>
  <si>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</si>
  <si>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</si>
  <si>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</si>
  <si>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</si>
  <si>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</si>
  <si>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</si>
  <si>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</si>
  <si>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</si>
  <si>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</si>
  <si>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</si>
  <si>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</si>
  <si>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</si>
  <si>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</si>
  <si>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</si>
  <si>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</si>
  <si>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</si>
  <si>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</si>
  <si>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</si>
  <si>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</si>
  <si>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</si>
  <si>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</si>
  <si>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</si>
  <si>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</si>
  <si>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</si>
  <si>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</si>
  <si>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</si>
  <si>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</si>
  <si>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</si>
  <si>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</si>
  <si>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</si>
  <si>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</si>
  <si>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</si>
  <si>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</si>
  <si>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</si>
  <si>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</si>
  <si>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</si>
  <si>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</si>
  <si>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</si>
  <si>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</si>
  <si>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</si>
  <si>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</si>
  <si>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</si>
  <si>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</si>
  <si>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</si>
  <si>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</si>
  <si>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</si>
  <si>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</si>
  <si>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</si>
  <si>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</si>
  <si>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</si>
  <si>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</si>
  <si>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</si>
  <si>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</si>
  <si>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</si>
  <si>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</si>
  <si>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</si>
  <si>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</si>
  <si>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</si>
  <si>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</si>
  <si>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</si>
  <si>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</si>
  <si>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</si>
  <si>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</si>
  <si>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</si>
  <si>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</si>
  <si>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</si>
  <si>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</si>
  <si>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</si>
  <si>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</si>
  <si>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</si>
  <si>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</si>
  <si>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</si>
  <si>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</si>
  <si>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</si>
  <si>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</si>
  <si>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</si>
  <si>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</si>
  <si>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</si>
  <si>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</si>
  <si>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</si>
  <si>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</si>
  <si>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</si>
  <si>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</si>
  <si>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</si>
  <si>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</si>
  <si>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</si>
  <si>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</si>
  <si>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</si>
  <si>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</si>
  <si>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</si>
  <si>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</si>
  <si>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</si>
  <si>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</si>
  <si>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</si>
  <si>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</si>
  <si>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</si>
  <si>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</si>
  <si>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</si>
  <si>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</si>
  <si>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</si>
  <si>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</si>
  <si>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</si>
  <si>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</si>
  <si>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</si>
  <si>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</si>
  <si>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</si>
  <si>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</si>
  <si>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</si>
  <si>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</si>
  <si>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</si>
  <si>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</si>
  <si>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</si>
  <si>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</si>
  <si>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</si>
  <si>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</si>
  <si>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</si>
  <si>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</si>
  <si>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</si>
  <si>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</si>
  <si>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</si>
  <si>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</si>
  <si>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</si>
  <si>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</si>
  <si>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</si>
  <si>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</si>
  <si>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</si>
  <si>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</si>
  <si>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</si>
  <si>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</si>
  <si>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</si>
  <si>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</si>
  <si>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</si>
  <si>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</si>
  <si>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</si>
  <si>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</si>
  <si>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</si>
  <si>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</si>
  <si>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</si>
  <si>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</si>
  <si>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</si>
  <si>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</si>
  <si>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</si>
  <si>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</si>
  <si>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</si>
  <si>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</si>
  <si>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</si>
  <si>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</si>
  <si>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</si>
  <si>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</si>
  <si>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</si>
  <si>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</si>
  <si>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</si>
  <si>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</si>
  <si>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</si>
  <si>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</si>
  <si>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</si>
  <si>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</si>
  <si>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</si>
  <si>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</si>
  <si>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</si>
  <si>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</si>
  <si>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</si>
  <si>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</si>
  <si>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</si>
  <si>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</si>
  <si>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</si>
  <si>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</si>
  <si>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</si>
  <si>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</si>
  <si>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</si>
  <si>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</si>
  <si>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</si>
  <si>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</si>
  <si>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</si>
  <si>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</si>
  <si>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</si>
  <si>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</si>
  <si>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</si>
  <si>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</si>
  <si>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</si>
  <si>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</si>
  <si>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</si>
  <si>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</si>
  <si>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</si>
  <si>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</si>
  <si>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</si>
  <si>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</si>
  <si>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</si>
  <si>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</si>
  <si>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</si>
  <si>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</si>
  <si>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</si>
  <si>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</si>
  <si>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</si>
  <si>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</si>
  <si>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</si>
  <si>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</si>
  <si>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</si>
  <si>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</si>
  <si>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</si>
  <si>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</si>
  <si>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</si>
  <si>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</si>
  <si>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</si>
  <si>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</si>
  <si>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</si>
  <si>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</si>
  <si>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</si>
  <si>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</si>
  <si>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</si>
  <si>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</si>
  <si>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</si>
  <si>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</si>
  <si>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</si>
  <si>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</si>
  <si>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</si>
  <si>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</si>
  <si>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</si>
  <si>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</si>
  <si>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</si>
  <si>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</si>
  <si>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</si>
  <si>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</si>
  <si>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</si>
  <si>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</si>
  <si>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</si>
  <si>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</si>
  <si>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</si>
  <si>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</si>
  <si>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</si>
  <si>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</si>
  <si>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</si>
  <si>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</si>
  <si>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</si>
  <si>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</si>
  <si>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</si>
  <si>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</si>
  <si>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</si>
  <si>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</si>
  <si>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</si>
  <si>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</si>
  <si>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</si>
  <si>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</si>
  <si>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</si>
  <si>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</si>
  <si>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</si>
  <si>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</si>
  <si>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</si>
  <si>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</si>
  <si>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</si>
  <si>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</si>
  <si>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</si>
  <si>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</si>
  <si>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</si>
  <si>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</si>
  <si>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</si>
  <si>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</si>
  <si>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Takst 2</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</si>
  <si>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</si>
  <si>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</si>
  <si>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</si>
  <si>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</si>
  <si>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</si>
  <si>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</si>
  <si>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</si>
  <si>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</si>
  <si>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</si>
  <si>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</si>
  <si>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</si>
  <si>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</si>
  <si>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</si>
  <si>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</si>
  <si>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</si>
  <si>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</si>
  <si>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</si>
  <si>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</si>
  <si>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</si>
  <si>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 xml:space="preserve">Finanslovskonto § 20.72.01 </t>
  </si>
  <si>
    <t>Sprogfag</t>
  </si>
  <si>
    <t>Tillægstakst koordination af flygtningeforløb</t>
  </si>
  <si>
    <t>Bemærkninger:</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</si>
  <si>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</si>
  <si>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</si>
  <si>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</si>
  <si>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</si>
  <si>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</si>
  <si>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</si>
  <si>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</si>
  <si>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</si>
  <si>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</si>
  <si>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</si>
  <si>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</si>
  <si>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</si>
  <si>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</si>
  <si>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</si>
  <si>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</si>
  <si>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</si>
  <si>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</si>
  <si>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</si>
  <si>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</si>
  <si>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</si>
  <si>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</si>
  <si>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</si>
  <si>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</si>
  <si>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</si>
  <si>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</si>
  <si>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</si>
  <si>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</si>
  <si>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</si>
  <si>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</si>
  <si>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</si>
  <si>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</si>
  <si>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</si>
  <si>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</si>
  <si>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</si>
  <si>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</si>
  <si>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</si>
  <si>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</si>
  <si>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</si>
  <si>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</si>
  <si>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</si>
  <si>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</si>
  <si>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</si>
  <si>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</si>
  <si>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</si>
  <si>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</si>
  <si>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</si>
  <si>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</si>
  <si>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</si>
  <si>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</si>
  <si>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</si>
  <si>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</si>
  <si>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</si>
  <si>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</si>
  <si>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</si>
  <si>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</si>
  <si>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</si>
  <si>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</si>
  <si>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</si>
  <si>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</si>
  <si>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</si>
  <si>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</si>
  <si>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</si>
  <si>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</si>
  <si>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</si>
  <si>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</si>
  <si>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</si>
  <si>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</si>
  <si>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</si>
  <si>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</si>
  <si>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</si>
  <si>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</si>
  <si>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</si>
  <si>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</si>
  <si>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</si>
  <si>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</si>
  <si>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</si>
  <si>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</si>
  <si>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</si>
  <si>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</si>
  <si>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</si>
  <si>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</si>
  <si>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</si>
  <si>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</si>
  <si>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</si>
  <si>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</si>
  <si>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</si>
  <si>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</si>
  <si>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</si>
  <si>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</si>
  <si>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</si>
  <si>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</si>
  <si>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</si>
  <si>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</si>
  <si>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</si>
  <si>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</si>
  <si>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</si>
  <si>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</si>
  <si>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</si>
  <si>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</si>
  <si>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</si>
  <si>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</si>
  <si>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</si>
  <si>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</si>
  <si>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</si>
  <si>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</si>
  <si>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</si>
  <si>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</si>
  <si>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</si>
  <si>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</si>
  <si>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</si>
  <si>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</si>
  <si>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</si>
  <si>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</si>
  <si>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</si>
  <si>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</si>
  <si>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</si>
  <si>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</si>
  <si>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</si>
  <si>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</si>
  <si>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</si>
  <si>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</si>
  <si>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</si>
  <si>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</si>
  <si>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</si>
  <si>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</si>
  <si>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</si>
  <si>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</si>
  <si>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</si>
  <si>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</si>
  <si>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</si>
  <si>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</si>
  <si>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</si>
  <si>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</si>
  <si>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</si>
  <si>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</si>
  <si>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</si>
  <si>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</si>
  <si>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</si>
  <si>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</si>
  <si>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</si>
  <si>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</si>
  <si>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</si>
  <si>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</si>
  <si>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</si>
  <si>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</si>
  <si>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</si>
  <si>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</si>
  <si>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</si>
  <si>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</si>
  <si>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</si>
  <si>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</si>
  <si>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</si>
  <si>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</si>
  <si>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</si>
  <si>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</si>
  <si>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</si>
  <si>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</si>
  <si>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</si>
  <si>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</si>
  <si>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</si>
  <si>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</si>
  <si>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</si>
  <si>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</si>
  <si>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</si>
  <si>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</si>
  <si>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</si>
  <si>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</si>
  <si>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</si>
  <si>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</si>
  <si>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</si>
  <si>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</si>
  <si>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</si>
  <si>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</si>
  <si>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</si>
  <si>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</si>
  <si>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</si>
  <si>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</si>
  <si>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</si>
  <si>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</si>
  <si>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</si>
  <si>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</si>
  <si>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</si>
  <si>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</si>
  <si>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</si>
  <si>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</si>
  <si>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</si>
  <si>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</si>
  <si>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</si>
  <si>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</si>
  <si>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</si>
  <si>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</si>
  <si>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</si>
  <si>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</si>
  <si>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</si>
  <si>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</si>
  <si>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</si>
  <si>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</si>
  <si>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</si>
  <si>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</si>
  <si>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</si>
  <si>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</si>
  <si>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</si>
  <si>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</si>
  <si>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</si>
  <si>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</si>
  <si>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</si>
  <si>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</si>
  <si>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</si>
  <si>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</si>
  <si>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</si>
  <si>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</si>
  <si>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</si>
  <si>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</si>
  <si>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</si>
  <si>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</si>
  <si>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</si>
  <si>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</si>
  <si>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</si>
  <si>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</si>
  <si>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</si>
  <si>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</si>
  <si>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</si>
  <si>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</si>
  <si>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</si>
  <si>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</si>
  <si>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</si>
  <si>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</si>
  <si>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</si>
  <si>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</si>
  <si>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</si>
  <si>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</si>
  <si>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</si>
  <si>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</si>
  <si>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</si>
  <si>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</si>
  <si>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</si>
  <si>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</si>
  <si>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</si>
  <si>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</si>
  <si>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</si>
  <si>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</si>
  <si>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</si>
  <si>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</si>
  <si>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</si>
  <si>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</si>
  <si>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</si>
  <si>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</si>
  <si>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</si>
  <si>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</si>
  <si>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</si>
  <si>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</si>
  <si>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</si>
  <si>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</si>
  <si>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</si>
  <si>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</si>
  <si>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</si>
  <si>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</si>
  <si>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</si>
  <si>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</si>
  <si>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</si>
  <si>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</si>
  <si>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</si>
  <si>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</si>
  <si>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</si>
  <si>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</si>
  <si>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</si>
  <si>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</si>
  <si>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</si>
  <si>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</si>
  <si>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</si>
  <si>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</si>
  <si>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</si>
  <si>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</si>
  <si>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</si>
  <si>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</si>
  <si>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</si>
  <si>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</si>
  <si>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</si>
  <si>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</si>
  <si>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</si>
  <si>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</si>
  <si>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</si>
  <si>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</si>
  <si>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</si>
  <si>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</si>
  <si>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</si>
  <si>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</si>
  <si>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</si>
  <si>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</si>
  <si>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</si>
  <si>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</si>
  <si>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</si>
  <si>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</si>
  <si>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</si>
  <si>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</si>
  <si>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</si>
  <si>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</si>
  <si>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</si>
  <si>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</si>
  <si>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</si>
  <si>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</si>
  <si>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</si>
  <si>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</si>
  <si>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</si>
  <si>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</si>
  <si>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</si>
  <si>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</si>
  <si>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</si>
  <si>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</si>
  <si>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</si>
  <si>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</si>
  <si>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</si>
  <si>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</si>
  <si>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</si>
  <si>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</si>
  <si>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</si>
  <si>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</si>
  <si>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</si>
  <si>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</si>
  <si>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</si>
  <si>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</si>
  <si>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</si>
  <si>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</si>
  <si>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</si>
  <si>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</si>
  <si>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</si>
  <si>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</si>
  <si>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</si>
  <si>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</si>
  <si>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</si>
  <si>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</si>
  <si>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</si>
  <si>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</si>
  <si>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</si>
  <si>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</si>
  <si>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</si>
  <si>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</si>
  <si>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</si>
  <si>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</si>
  <si>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</si>
  <si>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</si>
  <si>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</si>
  <si>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</si>
  <si>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</si>
  <si>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</si>
  <si>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</si>
  <si>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</si>
  <si>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</si>
  <si>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</si>
  <si>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</si>
  <si>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</si>
  <si>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</si>
  <si>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</si>
  <si>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</si>
  <si>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</si>
  <si>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</si>
  <si>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</si>
  <si>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</si>
  <si>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</si>
  <si>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</si>
  <si>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</si>
  <si>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</si>
  <si>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</si>
  <si>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Arbejdsstudietekniker</t>
  </si>
  <si>
    <t>Tilsynstekniker</t>
  </si>
  <si>
    <t>Tilskud til uddannelsesforhold i udlandet</t>
  </si>
  <si>
    <t>Anmærkning: 1 STÅ (studenterårsværk) er studieaktivitet svarende til et års normeret studietid (60 ECTS)</t>
  </si>
  <si>
    <t>Anmærkning:</t>
  </si>
  <si>
    <t>Digital media uddannelsen</t>
  </si>
  <si>
    <t>Takstkatalog for uddannelser uden for Fælleskompetencebeskrivelse</t>
  </si>
  <si>
    <t>ekskl. moms</t>
  </si>
  <si>
    <t>inkl. moms</t>
  </si>
  <si>
    <t>Med fri deltagerbetaling</t>
  </si>
  <si>
    <t xml:space="preserve">EUD-enkeltfag </t>
  </si>
  <si>
    <t>Tekniske</t>
  </si>
  <si>
    <t xml:space="preserve">  </t>
  </si>
  <si>
    <t>Deltidsuddannelser</t>
  </si>
  <si>
    <t>It-administrator</t>
  </si>
  <si>
    <t>Blomsterbinder</t>
  </si>
  <si>
    <t>Kloakmester</t>
  </si>
  <si>
    <t>Realkompetence vurdering u. deltagerbet.</t>
  </si>
  <si>
    <t>Deltagerbetaling</t>
  </si>
  <si>
    <t>Maximalt tillæg</t>
  </si>
  <si>
    <t>Samlet deltagerbetaling</t>
  </si>
  <si>
    <t>(kr. pr. uge)</t>
  </si>
  <si>
    <t>(kr. pr. årselev)</t>
  </si>
  <si>
    <t>inkl. tillæg pr. uge</t>
  </si>
  <si>
    <t>It-fag</t>
  </si>
  <si>
    <t>Social- og sundhedsfag</t>
  </si>
  <si>
    <t>Læse-, skrive- og regnefag</t>
  </si>
  <si>
    <t>Undervisningstakster</t>
  </si>
  <si>
    <t>PR.ÅRSELEV= 1 elev i 40 uger</t>
  </si>
  <si>
    <t>Takstgruppe</t>
  </si>
  <si>
    <t>Undervisningstaxameter ved ingen deltagerbetaling</t>
  </si>
  <si>
    <t>Takstgruppe 2</t>
  </si>
  <si>
    <t>IKV/screening</t>
  </si>
  <si>
    <t>Tekstil og beklædning</t>
  </si>
  <si>
    <t xml:space="preserve">El-området/automatik og styring </t>
  </si>
  <si>
    <t xml:space="preserve">Ambulerende fiskerikurser </t>
  </si>
  <si>
    <t>Køreteknik, energirigtig kørsel samt vintertjeneste</t>
  </si>
  <si>
    <t>Maskinbetjening, meget store maskiner &amp; ambul. fiskerikurser</t>
  </si>
  <si>
    <t>Ambulering vedrørende erhvervsfisker-</t>
  </si>
  <si>
    <t>uddannelse afholdt på Athene</t>
  </si>
  <si>
    <t>For specifikke erhvervsfiskerkurser kan der udbetales en tillægstakst i forbindelse med ambulering afholdt på Athene,</t>
  </si>
  <si>
    <t xml:space="preserve"> jf. takstkataloget for 2019 (www.uvm.dk/takst). For alle andre uddannelser er eventuelle udgifter til ambulering indeholdt i taksterne.</t>
  </si>
  <si>
    <t>Fællesudgiftstakster pr. årselev</t>
  </si>
  <si>
    <t>m2-norm</t>
  </si>
  <si>
    <t>Område</t>
  </si>
  <si>
    <t>10 m2</t>
  </si>
  <si>
    <t>Merkantile</t>
  </si>
  <si>
    <t>12 m2</t>
  </si>
  <si>
    <t>15 m2</t>
  </si>
  <si>
    <t>Tekniske/Landbrug/ Social og sundhedsudd.</t>
  </si>
  <si>
    <t>28 m2</t>
  </si>
  <si>
    <t>Tekniske/Landbrug</t>
  </si>
  <si>
    <t>37 m2</t>
  </si>
  <si>
    <t>46 m2</t>
  </si>
  <si>
    <t>55 m2</t>
  </si>
  <si>
    <t>64 m2</t>
  </si>
  <si>
    <t>Administrationstillægstakst (pr. påbegyndt uddannelsesmål)</t>
  </si>
  <si>
    <t>Fællesudgiftstillægstakst køreteknisk anlæg (pr. kursist pr. uddannelsesmål)</t>
  </si>
  <si>
    <t xml:space="preserve">Der udbetales tillægstakster for administration af AMU-uddannelser samt til dækning af de særlige udgifter, der er forbundet med at afholde AMU-uddannelser på køreteknisk anlæg. </t>
  </si>
  <si>
    <t xml:space="preserve">Administrationstillægstaksten er tilrettelagt som en takst pr. kursist pr. uddannelsesmål (arbejdsmarkedsuddannelse/enkeltfag)/IKV/screening af basale færdigheder for at fremme udbud af korte uddannelser. Taksten </t>
  </si>
  <si>
    <t xml:space="preserve">udbetales på baggrund af påbegyndte deltagere pr. uddannelsesmål. Hvis en person påbegynder mere end et uddannelsesmål i løbet af et </t>
  </si>
  <si>
    <t xml:space="preserve">finansår, kan personen udløse taksten mere end en gang. Hvis uddannelsesmålet afvikles som splitforløb, kan den samme person kun </t>
  </si>
  <si>
    <t>udløse en takst pr. uddannelsesmål for hele splitforløbet.</t>
  </si>
  <si>
    <t>Bygningstakster</t>
  </si>
  <si>
    <t>Merkantile uddannelser:</t>
  </si>
  <si>
    <t>Tekniske uddannelser:</t>
  </si>
  <si>
    <t>15 m2 teori</t>
  </si>
  <si>
    <t>28 m2 haller</t>
  </si>
  <si>
    <t>28 m2 værksted</t>
  </si>
  <si>
    <t>28 m2 lab./værksted</t>
  </si>
  <si>
    <t>28 m2 laboratorium</t>
  </si>
  <si>
    <t>37 m2 værksted</t>
  </si>
  <si>
    <t>46 m2 haller</t>
  </si>
  <si>
    <t>55 m2 værksted</t>
  </si>
  <si>
    <t>55 m2 slagteri</t>
  </si>
  <si>
    <t>64 m2 haller</t>
  </si>
  <si>
    <t>64 m2 lab/værksted</t>
  </si>
  <si>
    <t>På AMU-uddannelser er der ikke regionaliseringsfaktorer.</t>
  </si>
  <si>
    <t>Bygningstillægstakst køreteknisk anlæg (pr. kursist pr. uddannelsesmål)</t>
  </si>
  <si>
    <t>Bygningstillægstakst udbetales til uddannelser, hvori der indgår kørsel på køreteknisk anlæg.</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</si>
  <si>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</si>
  <si>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</si>
  <si>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</si>
  <si>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</si>
  <si>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</si>
  <si>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</si>
  <si>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</si>
  <si>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</si>
  <si>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Bygningstakster pr. årselev</t>
  </si>
  <si>
    <t>Undervisningstakster pr. årselev</t>
  </si>
  <si>
    <t>Fællesudgiftstakster</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</si>
  <si>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</si>
  <si>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</si>
  <si>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</si>
  <si>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</si>
  <si>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</si>
  <si>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</si>
  <si>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</si>
  <si>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</si>
  <si>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</si>
  <si>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</si>
  <si>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</si>
  <si>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</si>
  <si>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</si>
  <si>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</si>
  <si>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</si>
  <si>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</si>
  <si>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</si>
  <si>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</si>
  <si>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</si>
  <si>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</si>
  <si>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</si>
  <si>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</si>
  <si>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</si>
  <si>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</si>
  <si>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</si>
  <si>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</si>
  <si>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</si>
  <si>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</si>
  <si>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</si>
  <si>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</si>
  <si>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</si>
  <si>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</si>
  <si>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</si>
  <si>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</si>
  <si>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</si>
  <si>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</si>
  <si>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</si>
  <si>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</si>
  <si>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</si>
  <si>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</si>
  <si>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</si>
  <si>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</si>
  <si>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</si>
  <si>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Mindste ugentlige elevbetaling for 2025</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</si>
  <si>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</si>
  <si>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</si>
  <si>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</si>
  <si>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</si>
  <si>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</si>
  <si>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</si>
  <si>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</si>
  <si>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</si>
  <si>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</si>
  <si>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</si>
  <si>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</si>
  <si>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Elevbetaling på en kostafdeling må ikke overstige 631 kr. pr. uge pr. elev</t>
  </si>
  <si>
    <t>Socialt taxameter, teknisk og merkantilt grundforløb</t>
  </si>
  <si>
    <t>Socialt taxameter, teknisk, merkantilt og SOSU grundforløb</t>
  </si>
  <si>
    <t>Brobygning til FGU</t>
  </si>
  <si>
    <t xml:space="preserve">- </t>
  </si>
  <si>
    <t>Lønrefussionssats</t>
  </si>
  <si>
    <t>Lønrefussionssats for ordinære uddannelsesaftaler, kombinationsaftaler, mesterlære-uddannelsesaftaler og restuddannelsesaftaler</t>
  </si>
  <si>
    <t>Socialt taxameter, stx og hf</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</si>
  <si>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</si>
  <si>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</si>
  <si>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 xml:space="preserve">Socialt taxameter udbetales til institutioner, der har mindst 30 pct. frafaldstruede elever og beregnes som andelen af frafaldstruede elever over 30 pct. * basistaksten. </t>
  </si>
  <si>
    <t xml:space="preserve">Socialt taxameter, hhx og htx </t>
  </si>
  <si>
    <t>Takst, ekskl. moms</t>
  </si>
  <si>
    <t>Takst, Inkl. moms</t>
  </si>
  <si>
    <t>Takst, inkl. moms</t>
  </si>
  <si>
    <t>Finanslovskonto § 20.72.03</t>
  </si>
  <si>
    <t>Tilskud til kombinationsforløb</t>
  </si>
  <si>
    <t xml:space="preserve">Satsen for opkrævning af bidrag til drift i 2025 er fastsat til 84.010 kr. pr. årselev for afregning af aktiviteten i 2024.  </t>
  </si>
  <si>
    <t xml:space="preserve">Satsen for opkrævning af bidrag til forsørgelse i 2025 er fastsat til 36.160 kr. pr. årselev for afregning af aktiviteten i 2024.  </t>
  </si>
  <si>
    <t xml:space="preserve">Det fremgår også, at VUC må tilbageholde 400 kr. (2017-PL) pr. tilskudsudløsende deltager på OBU og 190 (2017-PL) pr. tilskudsudløsende deltager på FVU. Satserne PL-reguleres. I 2025 må VUC'er tilbageholde følgende beløb pr. tilskudsudløsende deltager på OBU og FVU: </t>
  </si>
  <si>
    <t>Maksimalt uddannelsestilskud pr. institution</t>
  </si>
  <si>
    <t xml:space="preserve">Industrikeknikeruddannelsen </t>
  </si>
  <si>
    <t>Elevstøttetakster for kurser der begynder i 2025</t>
  </si>
  <si>
    <t>Under 18</t>
  </si>
  <si>
    <t>Takstkatalog for Finanslov 2025</t>
  </si>
  <si>
    <t>Takstkatalog FL 2025</t>
  </si>
  <si>
    <t>3-årige studenterkursus</t>
  </si>
  <si>
    <t>Finanslovskonto 20.38.02. Grundtilskud mv. til institutioner for erhversrettet uddanelse</t>
  </si>
  <si>
    <t>Lokalskoletillæg</t>
  </si>
  <si>
    <t>Byskoletillæg</t>
  </si>
  <si>
    <t>Kombinationsskoletillæg</t>
  </si>
  <si>
    <t>Bemærk: Takstkatalog opdelt på fag kan først dannes, når FL 2025 er endeligt vedtaget og trådt i kraft. Brug derfor takstkatalog for 2024 og find via takstgruppen, taksten for faget</t>
  </si>
  <si>
    <t>Undervisningtaxameter ved en deltagerbetaling på  42.800 kr. pr. årselev</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</si>
  <si>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</si>
  <si>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</si>
  <si>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</si>
  <si>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</si>
  <si>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</si>
  <si>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</si>
  <si>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</si>
  <si>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</si>
  <si>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</si>
  <si>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</si>
  <si>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</si>
  <si>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</si>
  <si>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</si>
  <si>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</si>
  <si>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</si>
  <si>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</si>
  <si>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</si>
  <si>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</si>
  <si>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</si>
  <si>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</si>
  <si>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</si>
  <si>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</si>
  <si>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</si>
  <si>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Offentliggjort d. 03.12.2024</t>
  </si>
  <si>
    <t>For overblik over, hvilken sats der gælder for brobygning til FGU henvises til:</t>
  </si>
  <si>
    <t>"Brobygning til FGU" under fane "83.01. Introkurser og brobygn." (link)</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</si>
  <si>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</si>
  <si>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Opkrævning af betaling for rekvireret aktivitet hos kommuner og øvrige andre rekvirenter sker på baggrund af takst 1 uanset institutionens antal årselever.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</si>
</sst>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b/>
      <sz val="12"/>
      <color indexed="10"/>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b/>
      <sz val="11"/>
      <color indexed="10"/>
      <name val="Arial"/>
      <family val="2"/>
    </font>
  </fonts>
  <fills count="30">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3D4FB"/>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2" fillId="0" borderId="0" applyFont="0" applyFill="0" applyBorder="0" applyAlignment="0" applyProtection="0"/>
    <xf numFmtId="0" fontId="72"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2" fillId="0" borderId="0" applyFont="0" applyFill="0" applyBorder="0" applyAlignment="0" applyProtection="0"/>
    <xf numFmtId="165" fontId="7" fillId="0" borderId="0" applyFont="0" applyFill="0" applyBorder="0" applyAlignment="0" applyProtection="0"/>
  </cellStyleXfs>
  <cellXfs count="1062">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0" xfId="10380" applyBorder="1" applyAlignment="1">
      <alignment horizontal="right"/>
    </xf>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40" fillId="0" borderId="0" xfId="10405" applyFont="1" applyBorder="1" applyAlignment="1">
      <alignment vertical="center" wrapText="1"/>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0" fillId="0" borderId="19" xfId="0"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0" fontId="7" fillId="0" borderId="25" xfId="0" applyFont="1" applyBorder="1"/>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5"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3" xfId="19444" applyFont="1" applyFill="1" applyBorder="1" applyAlignment="1">
      <alignment horizontal="left" wrapText="1"/>
    </xf>
    <xf numFmtId="0" fontId="69" fillId="0" borderId="0" xfId="0" applyFont="1" applyAlignment="1">
      <alignment horizontal="right"/>
    </xf>
    <xf numFmtId="0" fontId="38" fillId="0" borderId="0" xfId="10400" applyFont="1" applyFill="1"/>
    <xf numFmtId="0" fontId="66" fillId="0" borderId="0" xfId="0" applyFont="1"/>
    <xf numFmtId="0" fontId="76"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4" xfId="0" applyFont="1" applyBorder="1" applyAlignment="1">
      <alignment wrapText="1"/>
    </xf>
    <xf numFmtId="0" fontId="0" fillId="0" borderId="0" xfId="0"/>
    <xf numFmtId="171" fontId="0" fillId="0" borderId="22" xfId="20490" applyNumberFormat="1" applyFont="1" applyBorder="1"/>
    <xf numFmtId="171" fontId="0" fillId="0" borderId="19" xfId="20490" applyNumberFormat="1" applyFont="1" applyBorder="1"/>
    <xf numFmtId="171" fontId="0" fillId="0" borderId="25" xfId="20490" applyNumberFormat="1" applyFont="1" applyBorder="1"/>
    <xf numFmtId="2" fontId="69" fillId="0" borderId="0" xfId="0" applyNumberFormat="1" applyFont="1" applyAlignment="1">
      <alignment horizontal="right"/>
    </xf>
    <xf numFmtId="0" fontId="0" fillId="0" borderId="45" xfId="0" applyBorder="1"/>
    <xf numFmtId="0" fontId="0" fillId="0" borderId="24" xfId="0" applyBorder="1"/>
    <xf numFmtId="0" fontId="0" fillId="0" borderId="20" xfId="0" applyBorder="1"/>
    <xf numFmtId="0" fontId="0" fillId="0" borderId="46" xfId="0" applyBorder="1"/>
    <xf numFmtId="0" fontId="0" fillId="0" borderId="25" xfId="0" applyBorder="1"/>
    <xf numFmtId="0" fontId="0" fillId="0" borderId="21" xfId="0" applyBorder="1"/>
    <xf numFmtId="0" fontId="0" fillId="0" borderId="22" xfId="0" applyBorder="1"/>
    <xf numFmtId="0" fontId="7" fillId="0" borderId="45" xfId="0" applyFont="1" applyBorder="1"/>
    <xf numFmtId="0" fontId="14" fillId="0" borderId="21" xfId="0" applyFont="1" applyBorder="1"/>
    <xf numFmtId="0" fontId="7" fillId="0" borderId="47" xfId="0" applyFont="1" applyBorder="1"/>
    <xf numFmtId="3" fontId="7" fillId="0" borderId="46" xfId="0" applyNumberFormat="1"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4" fillId="0" borderId="0" xfId="0" applyFont="1" applyBorder="1" applyAlignment="1">
      <alignment horizontal="right"/>
    </xf>
    <xf numFmtId="3" fontId="74" fillId="0" borderId="0" xfId="0" applyNumberFormat="1" applyFont="1" applyBorder="1" applyAlignment="1">
      <alignment horizontal="right"/>
    </xf>
    <xf numFmtId="3" fontId="7" fillId="0" borderId="0" xfId="10380" applyNumberFormat="1" applyFont="1" applyFill="1" applyBorder="1"/>
    <xf numFmtId="0" fontId="0" fillId="0" borderId="0" xfId="0"/>
    <xf numFmtId="171" fontId="0" fillId="0" borderId="0" xfId="0" applyNumberFormat="1"/>
    <xf numFmtId="0" fontId="77"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50"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7"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51"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50" xfId="19444" applyFont="1" applyFill="1" applyBorder="1" applyAlignment="1">
      <alignment horizontal="left" wrapText="1"/>
    </xf>
    <xf numFmtId="0" fontId="14" fillId="0" borderId="5" xfId="19444" applyFont="1" applyFill="1" applyBorder="1" applyAlignment="1">
      <alignment horizontal="left" wrapText="1"/>
    </xf>
    <xf numFmtId="0" fontId="29" fillId="0" borderId="54" xfId="19444" applyFont="1" applyFill="1" applyBorder="1" applyAlignment="1">
      <alignment horizontal="left"/>
    </xf>
    <xf numFmtId="0" fontId="7" fillId="0" borderId="49" xfId="19444" applyFont="1" applyFill="1" applyBorder="1" applyAlignment="1">
      <alignment horizontal="left"/>
    </xf>
    <xf numFmtId="0" fontId="74" fillId="0" borderId="4" xfId="0" applyFont="1" applyBorder="1" applyAlignment="1">
      <alignment horizontal="right"/>
    </xf>
    <xf numFmtId="0" fontId="74" fillId="0" borderId="4" xfId="0" applyFont="1" applyFill="1" applyBorder="1" applyAlignment="1">
      <alignment horizontal="right"/>
    </xf>
    <xf numFmtId="3" fontId="0" fillId="0" borderId="5" xfId="0" applyNumberFormat="1" applyFill="1" applyBorder="1"/>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4" xfId="10380" applyBorder="1"/>
    <xf numFmtId="0" fontId="7" fillId="0" borderId="55" xfId="10380" applyBorder="1"/>
    <xf numFmtId="0" fontId="14" fillId="0" borderId="49" xfId="10380" applyFont="1" applyBorder="1" applyAlignment="1">
      <alignment wrapText="1"/>
    </xf>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50" xfId="0" applyFont="1" applyBorder="1" applyAlignment="1">
      <alignment horizontal="left" wrapText="1"/>
    </xf>
    <xf numFmtId="0" fontId="14" fillId="0" borderId="56" xfId="0" applyFont="1" applyBorder="1" applyAlignment="1">
      <alignment wrapText="1"/>
    </xf>
    <xf numFmtId="0" fontId="29" fillId="0" borderId="54" xfId="0" applyFont="1" applyBorder="1" applyAlignment="1">
      <alignment horizontal="left"/>
    </xf>
    <xf numFmtId="0" fontId="7" fillId="0" borderId="49"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8"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7" xfId="0" applyFont="1" applyFill="1" applyBorder="1"/>
    <xf numFmtId="0" fontId="7" fillId="0" borderId="57" xfId="0" applyFont="1" applyBorder="1"/>
    <xf numFmtId="0" fontId="14" fillId="0" borderId="58" xfId="0" applyFont="1" applyBorder="1"/>
    <xf numFmtId="0" fontId="7" fillId="0" borderId="59" xfId="0" applyFont="1" applyBorder="1"/>
    <xf numFmtId="0" fontId="7" fillId="0" borderId="42" xfId="0" applyFont="1" applyBorder="1"/>
    <xf numFmtId="0" fontId="14" fillId="0" borderId="43" xfId="0" applyFont="1" applyBorder="1" applyAlignment="1">
      <alignment wrapText="1"/>
    </xf>
    <xf numFmtId="0" fontId="14" fillId="0" borderId="49"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50" xfId="10383" applyFont="1" applyBorder="1" applyAlignment="1">
      <alignment horizontal="left" wrapText="1"/>
    </xf>
    <xf numFmtId="0" fontId="29" fillId="0" borderId="54" xfId="10383" applyFont="1" applyBorder="1" applyAlignment="1">
      <alignment horizontal="left"/>
    </xf>
    <xf numFmtId="0" fontId="7" fillId="0" borderId="49"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3" fontId="7" fillId="0" borderId="60" xfId="10383" applyNumberFormat="1" applyFont="1" applyFill="1" applyBorder="1" applyAlignment="1">
      <alignment horizontal="right"/>
    </xf>
    <xf numFmtId="3" fontId="7" fillId="0" borderId="49"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50" xfId="0" applyFont="1" applyBorder="1"/>
    <xf numFmtId="0" fontId="7" fillId="0" borderId="60" xfId="0" applyFont="1" applyBorder="1"/>
    <xf numFmtId="1" fontId="0" fillId="0" borderId="0" xfId="0" applyNumberFormat="1" applyBorder="1"/>
    <xf numFmtId="0" fontId="7" fillId="0" borderId="16" xfId="0" applyFont="1" applyBorder="1"/>
    <xf numFmtId="0" fontId="27" fillId="0" borderId="54" xfId="0" applyFont="1" applyBorder="1"/>
    <xf numFmtId="0" fontId="7" fillId="0" borderId="53" xfId="0" applyFont="1" applyBorder="1"/>
    <xf numFmtId="0" fontId="74" fillId="0" borderId="54"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4"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2" xfId="10402" applyNumberFormat="1" applyFont="1" applyFill="1" applyBorder="1"/>
    <xf numFmtId="168" fontId="0" fillId="0" borderId="0" xfId="10402" applyNumberFormat="1" applyFont="1" applyFill="1" applyBorder="1"/>
    <xf numFmtId="0" fontId="73" fillId="0" borderId="2" xfId="0" applyFont="1" applyBorder="1"/>
    <xf numFmtId="0" fontId="14" fillId="0" borderId="49"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7" fillId="0" borderId="54"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4" xfId="0" applyFont="1" applyFill="1" applyBorder="1" applyAlignment="1">
      <alignment horizontal="left"/>
    </xf>
    <xf numFmtId="0" fontId="7" fillId="0" borderId="53" xfId="0" applyFont="1" applyFill="1" applyBorder="1"/>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5"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58" fillId="0" borderId="4" xfId="0" applyFont="1" applyBorder="1"/>
    <xf numFmtId="0" fontId="71" fillId="0" borderId="4" xfId="0" applyFont="1" applyBorder="1"/>
    <xf numFmtId="0" fontId="0" fillId="0" borderId="54" xfId="0" applyBorder="1"/>
    <xf numFmtId="0" fontId="14" fillId="0" borderId="50" xfId="0" applyFont="1" applyBorder="1"/>
    <xf numFmtId="0" fontId="0" fillId="0" borderId="60" xfId="0" applyBorder="1"/>
    <xf numFmtId="0" fontId="7" fillId="0" borderId="54" xfId="0" applyFont="1" applyBorder="1"/>
    <xf numFmtId="0" fontId="16" fillId="0" borderId="50" xfId="0" applyFont="1" applyBorder="1"/>
    <xf numFmtId="0" fontId="16" fillId="0" borderId="4" xfId="0" applyFont="1" applyBorder="1"/>
    <xf numFmtId="0" fontId="0" fillId="0" borderId="55" xfId="0" applyBorder="1"/>
    <xf numFmtId="0" fontId="14" fillId="0" borderId="6" xfId="0" applyFont="1" applyBorder="1"/>
    <xf numFmtId="0" fontId="79"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4"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4" xfId="19444" applyFont="1" applyBorder="1"/>
    <xf numFmtId="0" fontId="0" fillId="0" borderId="49" xfId="0" applyBorder="1"/>
    <xf numFmtId="0" fontId="19" fillId="0" borderId="54" xfId="19444" applyFont="1" applyBorder="1"/>
    <xf numFmtId="0" fontId="28" fillId="0" borderId="49"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4" xfId="19444" applyFont="1" applyBorder="1"/>
    <xf numFmtId="167" fontId="7" fillId="0" borderId="49"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4" xfId="19444" applyFont="1" applyFill="1" applyBorder="1"/>
    <xf numFmtId="0" fontId="7" fillId="0" borderId="49"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2"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50" xfId="10380" applyFont="1" applyBorder="1" applyAlignment="1">
      <alignment horizontal="left" wrapText="1"/>
    </xf>
    <xf numFmtId="0" fontId="14" fillId="0" borderId="56" xfId="10380" applyFont="1" applyBorder="1" applyAlignment="1">
      <alignment wrapText="1"/>
    </xf>
    <xf numFmtId="0" fontId="29" fillId="0" borderId="54" xfId="10380" applyFont="1" applyBorder="1" applyAlignment="1">
      <alignment horizontal="left"/>
    </xf>
    <xf numFmtId="0" fontId="7" fillId="0" borderId="49"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9"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3" fillId="0" borderId="10" xfId="0" applyFont="1" applyBorder="1"/>
    <xf numFmtId="0" fontId="0" fillId="0" borderId="53"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9"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8" fillId="0" borderId="4" xfId="19444" applyFont="1" applyBorder="1" applyAlignment="1">
      <alignment horizontal="justify" vertical="center" wrapText="1"/>
    </xf>
    <xf numFmtId="0" fontId="78"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4" xfId="24441" applyBorder="1"/>
    <xf numFmtId="0" fontId="7" fillId="0" borderId="19" xfId="24441" applyBorder="1"/>
    <xf numFmtId="168" fontId="7" fillId="0" borderId="19" xfId="10402" applyNumberFormat="1" applyFont="1" applyBorder="1" applyAlignment="1">
      <alignment horizontal="right"/>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60"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17" fillId="0" borderId="10" xfId="0" applyFont="1" applyBorder="1" applyAlignment="1">
      <alignment horizontal="center" vertical="center"/>
    </xf>
    <xf numFmtId="0" fontId="0" fillId="0" borderId="0" xfId="0" applyBorder="1"/>
    <xf numFmtId="0" fontId="0" fillId="0" borderId="5" xfId="0" applyBorder="1"/>
    <xf numFmtId="0" fontId="14" fillId="0" borderId="0" xfId="10380" applyFont="1" applyBorder="1" applyAlignment="1">
      <alignment wrapText="1"/>
    </xf>
    <xf numFmtId="0" fontId="0" fillId="0" borderId="0" xfId="0"/>
    <xf numFmtId="0" fontId="0" fillId="0" borderId="0" xfId="0" applyBorder="1"/>
    <xf numFmtId="0" fontId="0" fillId="0" borderId="5" xfId="0" applyBorder="1"/>
    <xf numFmtId="0" fontId="69"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171" fontId="0" fillId="0" borderId="13" xfId="28372" applyNumberFormat="1" applyFont="1" applyFill="1" applyBorder="1"/>
    <xf numFmtId="3" fontId="0" fillId="0" borderId="24" xfId="0" applyNumberFormat="1" applyFill="1" applyBorder="1"/>
    <xf numFmtId="171" fontId="0" fillId="0" borderId="23" xfId="28372" applyNumberFormat="1" applyFont="1" applyBorder="1"/>
    <xf numFmtId="171" fontId="0" fillId="0" borderId="13" xfId="28372" applyNumberFormat="1" applyFont="1" applyBorder="1"/>
    <xf numFmtId="171" fontId="0" fillId="0" borderId="60" xfId="28372" applyNumberFormat="1" applyFont="1" applyBorder="1"/>
    <xf numFmtId="3" fontId="0" fillId="0" borderId="21" xfId="0" applyNumberFormat="1" applyFill="1" applyBorder="1"/>
    <xf numFmtId="171" fontId="0" fillId="0" borderId="0" xfId="28372" applyNumberFormat="1" applyFont="1" applyFill="1" applyBorder="1"/>
    <xf numFmtId="3" fontId="0" fillId="0" borderId="22" xfId="0" applyNumberFormat="1" applyFill="1" applyBorder="1"/>
    <xf numFmtId="171" fontId="0" fillId="0" borderId="21" xfId="28372" applyNumberFormat="1" applyFont="1" applyBorder="1"/>
    <xf numFmtId="171" fontId="0" fillId="0" borderId="0" xfId="28372" applyNumberFormat="1" applyFont="1" applyBorder="1"/>
    <xf numFmtId="171" fontId="0" fillId="0" borderId="5" xfId="28372" applyNumberFormat="1" applyFont="1" applyBorder="1"/>
    <xf numFmtId="171" fontId="0" fillId="0" borderId="21" xfId="28372" applyNumberFormat="1" applyFont="1" applyFill="1" applyBorder="1"/>
    <xf numFmtId="171" fontId="0" fillId="0" borderId="22" xfId="28372" applyNumberFormat="1" applyFont="1" applyFill="1" applyBorder="1"/>
    <xf numFmtId="3" fontId="0" fillId="0" borderId="20" xfId="0" applyNumberFormat="1" applyFill="1" applyBorder="1"/>
    <xf numFmtId="3" fontId="0" fillId="0" borderId="25" xfId="0" applyNumberFormat="1" applyFill="1" applyBorder="1"/>
    <xf numFmtId="171" fontId="0" fillId="0" borderId="20" xfId="28372" applyNumberFormat="1" applyFont="1" applyBorder="1"/>
    <xf numFmtId="171" fontId="0" fillId="0" borderId="19" xfId="28372" applyNumberFormat="1" applyFont="1" applyBorder="1"/>
    <xf numFmtId="171" fontId="0" fillId="0" borderId="49" xfId="28372" applyNumberFormat="1" applyFont="1" applyBorder="1"/>
    <xf numFmtId="0" fontId="38" fillId="0" borderId="4" xfId="24441" applyFont="1" applyBorder="1" applyAlignment="1">
      <alignment horizontal="center"/>
    </xf>
    <xf numFmtId="0" fontId="14" fillId="0" borderId="0" xfId="2444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49" xfId="24441" applyFont="1" applyBorder="1"/>
    <xf numFmtId="0" fontId="7" fillId="0" borderId="23" xfId="24441" applyBorder="1"/>
    <xf numFmtId="0" fontId="7" fillId="0" borderId="13" xfId="24441" applyBorder="1"/>
    <xf numFmtId="0" fontId="7" fillId="0" borderId="24" xfId="24441" applyBorder="1"/>
    <xf numFmtId="0" fontId="7" fillId="0" borderId="21" xfId="24441" applyBorder="1"/>
    <xf numFmtId="3" fontId="7" fillId="0" borderId="20" xfId="24441" applyNumberFormat="1" applyBorder="1"/>
    <xf numFmtId="3" fontId="7" fillId="0" borderId="61" xfId="24441" applyNumberFormat="1" applyBorder="1"/>
    <xf numFmtId="3" fontId="7" fillId="0" borderId="0" xfId="24441" applyNumberFormat="1" applyBorder="1"/>
    <xf numFmtId="3" fontId="7" fillId="0" borderId="5" xfId="24441" applyNumberFormat="1" applyBorder="1"/>
    <xf numFmtId="3" fontId="7" fillId="0" borderId="0" xfId="24441" applyNumberFormat="1" applyFill="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71" fontId="0" fillId="0" borderId="47" xfId="20490" applyNumberFormat="1" applyFont="1" applyFill="1" applyBorder="1"/>
    <xf numFmtId="171" fontId="0" fillId="0" borderId="22" xfId="20490" applyNumberFormat="1" applyFont="1" applyFill="1" applyBorder="1"/>
    <xf numFmtId="0" fontId="0" fillId="0" borderId="47" xfId="0" applyFill="1" applyBorder="1"/>
    <xf numFmtId="0" fontId="7" fillId="0" borderId="47" xfId="0" applyFont="1" applyFill="1" applyBorder="1"/>
    <xf numFmtId="0" fontId="0" fillId="0" borderId="13" xfId="0" applyFill="1" applyBorder="1"/>
    <xf numFmtId="0" fontId="0" fillId="0" borderId="12" xfId="0"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Alignment="1">
      <alignment horizontal="right"/>
    </xf>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0" fillId="0" borderId="5"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50" xfId="10383" applyFont="1" applyFill="1" applyBorder="1" applyAlignment="1">
      <alignment horizontal="left" vertical="center"/>
    </xf>
    <xf numFmtId="0" fontId="7" fillId="0" borderId="54"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3" fontId="0" fillId="0" borderId="47" xfId="0" applyNumberFormat="1" applyFill="1" applyBorder="1"/>
    <xf numFmtId="0" fontId="0" fillId="0" borderId="47" xfId="0" applyBorder="1"/>
    <xf numFmtId="3" fontId="0" fillId="0" borderId="46" xfId="0" applyNumberFormat="1" applyBorder="1"/>
    <xf numFmtId="171" fontId="0" fillId="0" borderId="0" xfId="20490" applyNumberFormat="1" applyFont="1" applyFill="1" applyBorder="1"/>
    <xf numFmtId="1" fontId="0" fillId="0" borderId="24" xfId="0" applyNumberFormat="1" applyFill="1" applyBorder="1"/>
    <xf numFmtId="1" fontId="0" fillId="0" borderId="25" xfId="0" applyNumberFormat="1" applyFill="1" applyBorder="1"/>
    <xf numFmtId="1" fontId="0" fillId="0" borderId="41" xfId="0" applyNumberFormat="1" applyFill="1" applyBorder="1"/>
    <xf numFmtId="0" fontId="7" fillId="0" borderId="0" xfId="10380" applyFont="1" applyBorder="1" applyAlignment="1">
      <alignment wrapText="1"/>
    </xf>
    <xf numFmtId="0" fontId="14" fillId="0" borderId="6" xfId="0" applyFont="1" applyFill="1" applyBorder="1"/>
    <xf numFmtId="0" fontId="7" fillId="0" borderId="7" xfId="10380" applyFont="1" applyBorder="1" applyAlignment="1">
      <alignment wrapText="1"/>
    </xf>
    <xf numFmtId="0" fontId="7" fillId="0" borderId="0" xfId="0" applyFont="1" applyBorder="1" applyAlignment="1">
      <alignment wrapText="1"/>
    </xf>
    <xf numFmtId="171" fontId="0" fillId="0" borderId="13" xfId="20490" applyNumberFormat="1" applyFont="1" applyBorder="1"/>
    <xf numFmtId="171" fontId="0" fillId="0" borderId="0" xfId="20490" applyNumberFormat="1" applyFont="1" applyBorder="1"/>
    <xf numFmtId="0" fontId="14" fillId="0" borderId="55" xfId="0" applyFont="1" applyBorder="1"/>
    <xf numFmtId="0" fontId="14" fillId="0" borderId="5" xfId="0" applyFont="1" applyBorder="1" applyAlignment="1"/>
    <xf numFmtId="0" fontId="0" fillId="0" borderId="66" xfId="0" applyFill="1" applyBorder="1"/>
    <xf numFmtId="171" fontId="0" fillId="0" borderId="66" xfId="20490" applyNumberFormat="1" applyFont="1" applyFill="1" applyBorder="1"/>
    <xf numFmtId="0" fontId="7" fillId="0" borderId="0" xfId="19444" applyFont="1" applyFill="1" applyBorder="1" applyAlignment="1">
      <alignment wrapText="1"/>
    </xf>
    <xf numFmtId="0" fontId="0" fillId="0" borderId="0" xfId="0"/>
    <xf numFmtId="0" fontId="0" fillId="0" borderId="0" xfId="0" applyBorder="1"/>
    <xf numFmtId="3" fontId="0" fillId="0" borderId="22" xfId="0" applyNumberFormat="1" applyBorder="1"/>
    <xf numFmtId="164" fontId="0" fillId="0" borderId="0" xfId="0" applyNumberFormat="1" applyFill="1" applyBorder="1"/>
    <xf numFmtId="164" fontId="7" fillId="0" borderId="0" xfId="0" applyNumberFormat="1" applyFont="1" applyFill="1" applyBorder="1"/>
    <xf numFmtId="164" fontId="7" fillId="0" borderId="5" xfId="0" applyNumberFormat="1" applyFont="1" applyFill="1" applyBorder="1"/>
    <xf numFmtId="168" fontId="7" fillId="0" borderId="19" xfId="10402" applyNumberFormat="1" applyFont="1" applyFill="1" applyBorder="1" applyAlignment="1">
      <alignment horizontal="right"/>
    </xf>
    <xf numFmtId="3" fontId="0" fillId="0" borderId="49" xfId="0" applyNumberForma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80" fillId="0" borderId="4" xfId="0" applyFont="1" applyBorder="1"/>
    <xf numFmtId="0" fontId="0" fillId="0" borderId="3" xfId="0" applyBorder="1"/>
    <xf numFmtId="0" fontId="7" fillId="0" borderId="7" xfId="0" applyFont="1" applyFill="1" applyBorder="1"/>
    <xf numFmtId="3" fontId="0" fillId="0" borderId="47" xfId="0" applyNumberFormat="1" applyBorder="1"/>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0" fillId="0" borderId="0" xfId="0"/>
    <xf numFmtId="0" fontId="0" fillId="0" borderId="0" xfId="0" applyFont="1" applyBorder="1"/>
    <xf numFmtId="0" fontId="14" fillId="0" borderId="24" xfId="0" applyFont="1" applyBorder="1" applyAlignment="1">
      <alignment wrapText="1"/>
    </xf>
    <xf numFmtId="0" fontId="0" fillId="0" borderId="65" xfId="0"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29" borderId="0" xfId="0" applyFill="1"/>
    <xf numFmtId="0" fontId="15" fillId="29" borderId="0" xfId="0" applyFont="1" applyFill="1"/>
    <xf numFmtId="0" fontId="16" fillId="29" borderId="0" xfId="0" applyFont="1" applyFill="1" applyAlignment="1">
      <alignment horizontal="right"/>
    </xf>
    <xf numFmtId="0" fontId="14" fillId="29" borderId="0" xfId="0" applyFont="1" applyFill="1" applyAlignment="1">
      <alignment vertical="center"/>
    </xf>
    <xf numFmtId="0" fontId="16" fillId="29" borderId="0" xfId="0" applyFont="1" applyFill="1" applyAlignment="1">
      <alignment vertical="center"/>
    </xf>
    <xf numFmtId="0" fontId="68" fillId="29" borderId="1" xfId="0" applyFont="1" applyFill="1" applyBorder="1"/>
    <xf numFmtId="0" fontId="68" fillId="29" borderId="2" xfId="0" applyFont="1" applyFill="1" applyBorder="1"/>
    <xf numFmtId="0" fontId="68" fillId="29" borderId="3" xfId="0" applyFont="1" applyFill="1" applyBorder="1"/>
    <xf numFmtId="0" fontId="68" fillId="29" borderId="4" xfId="0" applyFont="1" applyFill="1" applyBorder="1"/>
    <xf numFmtId="0" fontId="68" fillId="29" borderId="0" xfId="0" applyFont="1" applyFill="1" applyBorder="1"/>
    <xf numFmtId="0" fontId="68" fillId="29" borderId="5" xfId="0" applyFont="1" applyFill="1" applyBorder="1"/>
    <xf numFmtId="0" fontId="68" fillId="29" borderId="6" xfId="0" applyFont="1" applyFill="1" applyBorder="1"/>
    <xf numFmtId="0" fontId="68" fillId="29" borderId="7" xfId="0" applyFont="1" applyFill="1" applyBorder="1"/>
    <xf numFmtId="0" fontId="0" fillId="29" borderId="8" xfId="0" applyFill="1" applyBorder="1"/>
    <xf numFmtId="0" fontId="7" fillId="29" borderId="0" xfId="0" applyFont="1" applyFill="1" applyBorder="1"/>
    <xf numFmtId="0" fontId="68" fillId="29" borderId="0" xfId="10400" applyFont="1" applyFill="1" applyBorder="1"/>
    <xf numFmtId="0" fontId="0" fillId="29" borderId="0" xfId="0" applyFill="1" applyBorder="1"/>
    <xf numFmtId="0" fontId="77" fillId="29" borderId="0" xfId="10400" applyFont="1" applyFill="1"/>
    <xf numFmtId="0" fontId="7" fillId="29" borderId="0" xfId="0" applyFont="1" applyFill="1"/>
    <xf numFmtId="0" fontId="0" fillId="0" borderId="0" xfId="0"/>
    <xf numFmtId="0" fontId="0" fillId="0" borderId="5" xfId="0" applyBorder="1"/>
    <xf numFmtId="0" fontId="0" fillId="0" borderId="0" xfId="0"/>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3" fontId="7" fillId="0" borderId="19" xfId="19444" applyNumberFormat="1" applyFont="1" applyFill="1" applyBorder="1" applyAlignment="1">
      <alignment horizontal="center"/>
    </xf>
    <xf numFmtId="3" fontId="7" fillId="0" borderId="49"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3" fillId="0" borderId="9" xfId="0" applyFont="1" applyBorder="1" applyAlignment="1">
      <alignment horizontal="center"/>
    </xf>
    <xf numFmtId="0" fontId="73" fillId="0" borderId="10" xfId="0" applyFont="1" applyBorder="1" applyAlignment="1">
      <alignment horizontal="center"/>
    </xf>
    <xf numFmtId="0" fontId="73" fillId="0" borderId="11" xfId="0" applyFont="1" applyBorder="1" applyAlignment="1">
      <alignment horizontal="center"/>
    </xf>
    <xf numFmtId="0" fontId="14" fillId="0" borderId="15" xfId="19444" applyFont="1" applyFill="1" applyBorder="1" applyAlignment="1">
      <alignment horizontal="center"/>
    </xf>
    <xf numFmtId="0" fontId="14" fillId="0" borderId="52" xfId="19444" applyFont="1" applyFill="1" applyBorder="1" applyAlignment="1">
      <alignment horizontal="center"/>
    </xf>
    <xf numFmtId="0" fontId="14" fillId="0" borderId="16" xfId="19444" applyFont="1" applyFill="1" applyBorder="1" applyAlignment="1">
      <alignment horizontal="center"/>
    </xf>
    <xf numFmtId="0" fontId="14" fillId="0" borderId="53" xfId="19444"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3"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3" xfId="0" applyFont="1" applyBorder="1" applyAlignment="1">
      <alignment horizontal="center"/>
    </xf>
    <xf numFmtId="0" fontId="14" fillId="0" borderId="15" xfId="0" applyFont="1" applyFill="1" applyBorder="1" applyAlignment="1">
      <alignment horizontal="center"/>
    </xf>
    <xf numFmtId="0" fontId="14" fillId="0" borderId="52"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9"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52"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9" xfId="10383" applyFont="1" applyBorder="1" applyAlignment="1">
      <alignment horizontal="center"/>
    </xf>
    <xf numFmtId="0" fontId="0" fillId="0" borderId="0" xfId="0" applyBorder="1"/>
    <xf numFmtId="0" fontId="0" fillId="0" borderId="5" xfId="0" applyBorder="1"/>
    <xf numFmtId="0" fontId="14" fillId="0" borderId="25" xfId="0"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3" fillId="0" borderId="1" xfId="0" applyFont="1" applyBorder="1" applyAlignment="1">
      <alignment horizontal="center"/>
    </xf>
    <xf numFmtId="0" fontId="73" fillId="0" borderId="2" xfId="0" applyFont="1" applyBorder="1" applyAlignment="1">
      <alignment horizontal="center"/>
    </xf>
    <xf numFmtId="0" fontId="73" fillId="0" borderId="3" xfId="0" applyFont="1" applyBorder="1" applyAlignment="1">
      <alignment horizontal="center"/>
    </xf>
    <xf numFmtId="0" fontId="73" fillId="0" borderId="6" xfId="0" applyFont="1" applyBorder="1" applyAlignment="1">
      <alignment horizontal="center"/>
    </xf>
    <xf numFmtId="0" fontId="73" fillId="0" borderId="7" xfId="0" applyFont="1" applyBorder="1" applyAlignment="1">
      <alignment horizontal="center"/>
    </xf>
    <xf numFmtId="0" fontId="73" fillId="0" borderId="8" xfId="0" applyFont="1" applyBorder="1" applyAlignment="1">
      <alignment horizontal="center"/>
    </xf>
    <xf numFmtId="0" fontId="31" fillId="0" borderId="40" xfId="0" applyFont="1" applyFill="1" applyBorder="1" applyAlignment="1">
      <alignment wrapText="1"/>
    </xf>
    <xf numFmtId="0" fontId="0" fillId="0" borderId="41" xfId="0" applyFill="1" applyBorder="1" applyAlignment="1">
      <alignment wrapText="1"/>
    </xf>
    <xf numFmtId="0" fontId="14" fillId="0" borderId="49" xfId="0" applyFont="1" applyFill="1" applyBorder="1" applyAlignment="1">
      <alignment horizontal="center"/>
    </xf>
    <xf numFmtId="0" fontId="73" fillId="0" borderId="9" xfId="0" applyFont="1" applyFill="1" applyBorder="1" applyAlignment="1">
      <alignment horizontal="center"/>
    </xf>
    <xf numFmtId="0" fontId="73" fillId="0" borderId="10" xfId="0" applyFont="1" applyFill="1" applyBorder="1" applyAlignment="1">
      <alignment horizontal="center"/>
    </xf>
    <xf numFmtId="0" fontId="73" fillId="0" borderId="11" xfId="0" applyFont="1" applyFill="1" applyBorder="1" applyAlignment="1">
      <alignment horizontal="center"/>
    </xf>
    <xf numFmtId="0" fontId="73" fillId="0" borderId="9" xfId="19444" applyFont="1" applyBorder="1" applyAlignment="1">
      <alignment horizontal="center"/>
    </xf>
    <xf numFmtId="0" fontId="73" fillId="0" borderId="10" xfId="19444" applyFont="1" applyBorder="1" applyAlignment="1">
      <alignment horizontal="center"/>
    </xf>
    <xf numFmtId="0" fontId="73" fillId="0" borderId="11" xfId="19444" applyFont="1" applyBorder="1" applyAlignment="1">
      <alignment horizontal="center"/>
    </xf>
    <xf numFmtId="0" fontId="14" fillId="0" borderId="45" xfId="0" applyFont="1" applyBorder="1" applyAlignment="1">
      <alignment vertical="center" wrapText="1"/>
    </xf>
    <xf numFmtId="0" fontId="14" fillId="0" borderId="47" xfId="0" applyFont="1" applyBorder="1" applyAlignment="1">
      <alignment vertical="center" wrapText="1"/>
    </xf>
    <xf numFmtId="0" fontId="14" fillId="0" borderId="46" xfId="0" applyFont="1" applyBorder="1" applyAlignment="1">
      <alignment vertical="center" wrapText="1"/>
    </xf>
    <xf numFmtId="0" fontId="14" fillId="0" borderId="24" xfId="0" applyFont="1" applyBorder="1" applyAlignment="1">
      <alignment vertical="center" wrapText="1"/>
    </xf>
    <xf numFmtId="0" fontId="14" fillId="0" borderId="22" xfId="0" applyFont="1" applyBorder="1" applyAlignment="1">
      <alignment vertical="center" wrapText="1"/>
    </xf>
    <xf numFmtId="0" fontId="14" fillId="0" borderId="25" xfId="0" applyFont="1" applyBorder="1" applyAlignment="1">
      <alignment vertical="center" wrapText="1"/>
    </xf>
    <xf numFmtId="0" fontId="14" fillId="0" borderId="62" xfId="0" applyFont="1" applyBorder="1" applyAlignment="1">
      <alignment horizontal="left" vertical="center"/>
    </xf>
    <xf numFmtId="0" fontId="14" fillId="0" borderId="63" xfId="0" applyFont="1" applyBorder="1" applyAlignment="1">
      <alignment horizontal="left" vertical="center"/>
    </xf>
    <xf numFmtId="0" fontId="14" fillId="0" borderId="64" xfId="0" applyFont="1" applyBorder="1" applyAlignment="1">
      <alignment horizontal="left" vertical="center"/>
    </xf>
    <xf numFmtId="0" fontId="7" fillId="0" borderId="40" xfId="0" applyFont="1" applyBorder="1" applyAlignment="1">
      <alignment horizontal="center" wrapText="1"/>
    </xf>
    <xf numFmtId="0" fontId="7" fillId="0" borderId="41" xfId="0" applyFont="1" applyBorder="1" applyAlignment="1">
      <alignment horizontal="center" wrapText="1"/>
    </xf>
    <xf numFmtId="0" fontId="7" fillId="0" borderId="12" xfId="0" applyFont="1" applyBorder="1" applyAlignment="1">
      <alignment horizontal="center"/>
    </xf>
    <xf numFmtId="0" fontId="7" fillId="0" borderId="41" xfId="0" applyFont="1" applyBorder="1" applyAlignment="1">
      <alignment horizontal="center"/>
    </xf>
    <xf numFmtId="0" fontId="14" fillId="0" borderId="0" xfId="0" applyFont="1" applyBorder="1" applyAlignment="1">
      <alignment horizontal="center"/>
    </xf>
    <xf numFmtId="0" fontId="14" fillId="0" borderId="21" xfId="0" applyFont="1" applyBorder="1" applyAlignment="1">
      <alignment horizontal="center"/>
    </xf>
    <xf numFmtId="0" fontId="14" fillId="0" borderId="5" xfId="0" applyFont="1" applyBorder="1" applyAlignment="1">
      <alignment horizontal="center"/>
    </xf>
    <xf numFmtId="0" fontId="73" fillId="0" borderId="9" xfId="24441" applyFont="1" applyBorder="1" applyAlignment="1">
      <alignment horizontal="center"/>
    </xf>
    <xf numFmtId="0" fontId="73" fillId="0" borderId="10" xfId="24441" applyFont="1" applyBorder="1" applyAlignment="1">
      <alignment horizontal="center"/>
    </xf>
    <xf numFmtId="0" fontId="73" fillId="0" borderId="11" xfId="24441" applyFont="1" applyBorder="1" applyAlignment="1">
      <alignment horizontal="center"/>
    </xf>
    <xf numFmtId="0" fontId="14" fillId="0" borderId="40" xfId="24441" applyFont="1" applyBorder="1" applyAlignment="1">
      <alignment horizontal="center"/>
    </xf>
    <xf numFmtId="0" fontId="14" fillId="0" borderId="12" xfId="24441" applyFont="1" applyBorder="1" applyAlignment="1">
      <alignment horizontal="center"/>
    </xf>
    <xf numFmtId="0" fontId="14" fillId="0" borderId="41" xfId="24441" applyFont="1" applyBorder="1" applyAlignment="1">
      <alignment horizontal="center"/>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9" xfId="19444"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65" xfId="10380" applyFont="1" applyFill="1" applyBorder="1" applyAlignment="1">
      <alignment horizontal="center"/>
    </xf>
    <xf numFmtId="0" fontId="14" fillId="0" borderId="58" xfId="10380" applyFont="1" applyBorder="1" applyAlignment="1">
      <alignment horizontal="center"/>
    </xf>
    <xf numFmtId="0" fontId="14" fillId="0" borderId="57" xfId="10380" applyFont="1" applyBorder="1" applyAlignment="1">
      <alignment horizontal="center"/>
    </xf>
    <xf numFmtId="0" fontId="14" fillId="0" borderId="59"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3" fillId="0" borderId="9" xfId="10380" applyFont="1" applyFill="1" applyBorder="1" applyAlignment="1">
      <alignment horizontal="center"/>
    </xf>
    <xf numFmtId="0" fontId="73" fillId="0" borderId="10" xfId="10380" applyFont="1" applyFill="1" applyBorder="1" applyAlignment="1">
      <alignment horizontal="center"/>
    </xf>
    <xf numFmtId="0" fontId="73" fillId="0" borderId="11" xfId="10380" applyFont="1" applyFill="1" applyBorder="1" applyAlignment="1">
      <alignment horizontal="center"/>
    </xf>
  </cellXfs>
  <cellStyles count="28373">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heetViews>
  <sheetFormatPr defaultColWidth="8.7109375" defaultRowHeight="12.75"/>
  <cols>
    <col min="1" max="1" width="2.28515625" style="901" customWidth="1"/>
    <col min="2" max="2" width="50.28515625" style="901" customWidth="1"/>
    <col min="3" max="3" width="26.140625" style="901" customWidth="1"/>
    <col min="4" max="4" width="5" style="901" customWidth="1"/>
    <col min="5" max="5" width="82.42578125" style="901" customWidth="1"/>
    <col min="6" max="16384" width="8.7109375" style="901"/>
  </cols>
  <sheetData>
    <row r="1" spans="2:5" ht="18" customHeight="1"/>
    <row r="2" spans="2:5" ht="14.1" customHeight="1">
      <c r="B2" s="902" t="s">
        <v>470</v>
      </c>
    </row>
    <row r="3" spans="2:5" ht="14.1" customHeight="1">
      <c r="B3" s="901" t="s">
        <v>370</v>
      </c>
    </row>
    <row r="4" spans="2:5" ht="14.1" customHeight="1">
      <c r="B4" s="901" t="s">
        <v>369</v>
      </c>
    </row>
    <row r="5" spans="2:5" ht="14.1" customHeight="1">
      <c r="B5" s="901" t="s">
        <v>376</v>
      </c>
      <c r="E5" s="903" t="s">
        <v>925</v>
      </c>
    </row>
    <row r="6" spans="2:5" ht="14.1" customHeight="1" thickBot="1">
      <c r="E6" s="903"/>
    </row>
    <row r="7" spans="2:5" ht="18.75" customHeight="1" thickBot="1">
      <c r="B7" s="923" t="s">
        <v>893</v>
      </c>
      <c r="C7" s="924"/>
      <c r="D7" s="924"/>
      <c r="E7" s="925"/>
    </row>
    <row r="8" spans="2:5" ht="13.5" customHeight="1">
      <c r="B8" s="901" t="s">
        <v>342</v>
      </c>
    </row>
    <row r="9" spans="2:5" ht="18" customHeight="1">
      <c r="B9" s="904" t="s">
        <v>128</v>
      </c>
    </row>
    <row r="10" spans="2:5" ht="13.5" customHeight="1">
      <c r="B10" s="905" t="s">
        <v>402</v>
      </c>
    </row>
    <row r="11" spans="2:5" ht="12.75" customHeight="1" thickBot="1"/>
    <row r="12" spans="2:5" ht="13.5" customHeight="1">
      <c r="B12" s="906" t="s">
        <v>0</v>
      </c>
      <c r="C12" s="907"/>
      <c r="D12" s="907"/>
      <c r="E12" s="908" t="s">
        <v>467</v>
      </c>
    </row>
    <row r="13" spans="2:5" ht="13.5" customHeight="1">
      <c r="B13" s="909" t="s">
        <v>38</v>
      </c>
      <c r="C13" s="910"/>
      <c r="D13" s="910"/>
      <c r="E13" s="911" t="s">
        <v>395</v>
      </c>
    </row>
    <row r="14" spans="2:5" ht="11.25" customHeight="1">
      <c r="B14" s="909" t="s">
        <v>79</v>
      </c>
      <c r="C14" s="910"/>
      <c r="D14" s="910"/>
      <c r="E14" s="911" t="s">
        <v>236</v>
      </c>
    </row>
    <row r="15" spans="2:5" ht="11.25" customHeight="1">
      <c r="B15" s="909" t="s">
        <v>239</v>
      </c>
      <c r="C15" s="910"/>
      <c r="D15" s="910"/>
      <c r="E15" s="911" t="s">
        <v>130</v>
      </c>
    </row>
    <row r="16" spans="2:5" ht="11.25" customHeight="1">
      <c r="B16" s="909" t="s">
        <v>810</v>
      </c>
      <c r="C16" s="910"/>
      <c r="D16" s="910"/>
      <c r="E16" s="911" t="s">
        <v>37</v>
      </c>
    </row>
    <row r="17" spans="2:5" ht="11.25" customHeight="1">
      <c r="B17" s="909" t="s">
        <v>211</v>
      </c>
      <c r="C17" s="910"/>
      <c r="D17" s="910"/>
      <c r="E17" s="911" t="s">
        <v>272</v>
      </c>
    </row>
    <row r="18" spans="2:5">
      <c r="B18" s="909" t="s">
        <v>235</v>
      </c>
      <c r="C18" s="910"/>
      <c r="D18" s="910"/>
      <c r="E18" s="911" t="s">
        <v>145</v>
      </c>
    </row>
    <row r="19" spans="2:5">
      <c r="B19" s="909" t="s">
        <v>45</v>
      </c>
      <c r="C19" s="910"/>
      <c r="D19" s="910"/>
      <c r="E19" s="911" t="s">
        <v>76</v>
      </c>
    </row>
    <row r="20" spans="2:5">
      <c r="B20" s="909" t="s">
        <v>265</v>
      </c>
      <c r="C20" s="910"/>
      <c r="D20" s="910"/>
      <c r="E20" s="911" t="s">
        <v>129</v>
      </c>
    </row>
    <row r="21" spans="2:5">
      <c r="B21" s="909" t="s">
        <v>339</v>
      </c>
      <c r="C21" s="910"/>
      <c r="D21" s="910"/>
      <c r="E21" s="911" t="s">
        <v>233</v>
      </c>
    </row>
    <row r="22" spans="2:5">
      <c r="B22" s="909" t="s">
        <v>222</v>
      </c>
      <c r="C22" s="910"/>
      <c r="D22" s="910"/>
      <c r="E22" s="911" t="s">
        <v>805</v>
      </c>
    </row>
    <row r="23" spans="2:5">
      <c r="B23" s="909" t="s">
        <v>65</v>
      </c>
      <c r="C23" s="910"/>
      <c r="D23" s="910"/>
      <c r="E23" s="911" t="s">
        <v>227</v>
      </c>
    </row>
    <row r="24" spans="2:5">
      <c r="B24" s="909" t="s">
        <v>212</v>
      </c>
      <c r="C24" s="910"/>
      <c r="D24" s="910"/>
      <c r="E24" s="911" t="s">
        <v>250</v>
      </c>
    </row>
    <row r="25" spans="2:5">
      <c r="B25" s="909" t="s">
        <v>132</v>
      </c>
      <c r="C25" s="910"/>
      <c r="D25" s="910"/>
      <c r="E25" s="911" t="s">
        <v>246</v>
      </c>
    </row>
    <row r="26" spans="2:5">
      <c r="B26" s="909" t="s">
        <v>248</v>
      </c>
      <c r="C26" s="910"/>
      <c r="D26" s="910"/>
      <c r="E26" s="911" t="s">
        <v>807</v>
      </c>
    </row>
    <row r="27" spans="2:5">
      <c r="B27" s="909" t="s">
        <v>137</v>
      </c>
      <c r="C27" s="910"/>
      <c r="D27" s="910"/>
      <c r="E27" s="911"/>
    </row>
    <row r="28" spans="2:5" ht="13.5" thickBot="1">
      <c r="B28" s="912" t="s">
        <v>319</v>
      </c>
      <c r="C28" s="913"/>
      <c r="D28" s="913"/>
      <c r="E28" s="914"/>
    </row>
    <row r="29" spans="2:5">
      <c r="C29" s="915"/>
      <c r="D29" s="915"/>
      <c r="E29" s="916"/>
    </row>
    <row r="30" spans="2:5">
      <c r="B30" s="917"/>
      <c r="C30" s="917"/>
      <c r="D30" s="917"/>
      <c r="E30" s="917"/>
    </row>
    <row r="32" spans="2:5" ht="15.75">
      <c r="B32" s="902" t="s">
        <v>808</v>
      </c>
    </row>
    <row r="33" spans="2:2">
      <c r="B33" s="918" t="s">
        <v>809</v>
      </c>
    </row>
    <row r="37" spans="2:2">
      <c r="B37" s="919"/>
    </row>
    <row r="38" spans="2:2">
      <c r="B38" s="919"/>
    </row>
  </sheetData>
  <customSheetViews>
    <customSheetView guid="{F165901F-2ED3-463B-B2D8-F03C10664774}" scale="90">
      <selection activeCell="F11" sqref="F11"/>
      <pageMargins left="0.75" right="0.75" top="1" bottom="1" header="0" footer="0"/>
      <pageSetup paperSize="9" orientation="portrait" r:id="rId1"/>
      <headerFooter alignWithMargins="0"/>
    </customSheetView>
    <customSheetView guid="{4815BE6A-DAE3-4DF6-B77E-1B568730B529}" scale="90">
      <selection activeCell="B20" sqref="B20"/>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AMU indenf.FKB'!A1" display="AMU-uddannelser, EVE-finansieret (inden for fælles kompetencebeskriv. ex. moms)"/>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 72.03 ÅU udenf.FBK'!A1" display="Åben Uddannelse EVE - Finansieret (uden for fælles kompetencebeskrivelse - ex. moms)"/>
    <hyperlink ref="B33" r:id="rId3"/>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B44" sqref="B44"/>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27" t="s">
        <v>894</v>
      </c>
      <c r="B1" s="928"/>
      <c r="C1" s="10"/>
      <c r="D1" s="365"/>
      <c r="E1" s="11" t="s">
        <v>77</v>
      </c>
    </row>
    <row r="2" spans="1:256" ht="12.75" customHeight="1">
      <c r="A2" s="926"/>
      <c r="B2" s="926"/>
      <c r="C2" s="926"/>
      <c r="D2" s="926"/>
    </row>
    <row r="3" spans="1:256" ht="13.5" thickBot="1">
      <c r="A3" s="926"/>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FX3" s="926"/>
      <c r="FY3" s="926"/>
      <c r="FZ3" s="926"/>
      <c r="GA3" s="926"/>
      <c r="GB3" s="926"/>
      <c r="GC3" s="926"/>
      <c r="GD3" s="926"/>
      <c r="GE3" s="926"/>
      <c r="GF3" s="926"/>
      <c r="GG3" s="926"/>
      <c r="GH3" s="926"/>
      <c r="GI3" s="926"/>
      <c r="GJ3" s="926"/>
      <c r="GK3" s="926"/>
      <c r="GL3" s="926"/>
      <c r="GM3" s="926"/>
      <c r="GN3" s="926"/>
      <c r="GO3" s="926"/>
      <c r="GP3" s="926"/>
      <c r="GQ3" s="926"/>
      <c r="GR3" s="926"/>
      <c r="GS3" s="926"/>
      <c r="GT3" s="926"/>
      <c r="GU3" s="926"/>
      <c r="GV3" s="926"/>
      <c r="GW3" s="926"/>
      <c r="GX3" s="926"/>
      <c r="GY3" s="926"/>
      <c r="GZ3" s="926"/>
      <c r="HA3" s="926"/>
      <c r="HB3" s="926"/>
      <c r="HC3" s="926"/>
      <c r="HD3" s="926"/>
      <c r="HE3" s="926"/>
      <c r="HF3" s="926"/>
      <c r="HG3" s="926"/>
      <c r="HH3" s="926"/>
      <c r="HI3" s="926"/>
      <c r="HJ3" s="926"/>
      <c r="HK3" s="926"/>
      <c r="HL3" s="926"/>
      <c r="HM3" s="926"/>
      <c r="HN3" s="926"/>
      <c r="HO3" s="926"/>
      <c r="HP3" s="926"/>
      <c r="HQ3" s="926"/>
      <c r="HR3" s="926"/>
      <c r="HS3" s="926"/>
      <c r="HT3" s="926"/>
      <c r="HU3" s="926"/>
      <c r="HV3" s="926"/>
      <c r="HW3" s="926"/>
      <c r="HX3" s="926"/>
      <c r="HY3" s="926"/>
      <c r="HZ3" s="926"/>
      <c r="IA3" s="926"/>
      <c r="IB3" s="926"/>
      <c r="IC3" s="926"/>
      <c r="ID3" s="926"/>
      <c r="IE3" s="926"/>
      <c r="IF3" s="926"/>
      <c r="IG3" s="926"/>
      <c r="IH3" s="926"/>
      <c r="II3" s="926"/>
      <c r="IJ3" s="926"/>
      <c r="IK3" s="926"/>
      <c r="IL3" s="926"/>
      <c r="IM3" s="926"/>
      <c r="IN3" s="926"/>
      <c r="IO3" s="926"/>
      <c r="IP3" s="926"/>
      <c r="IQ3" s="926"/>
      <c r="IR3" s="926"/>
      <c r="IS3" s="926"/>
      <c r="IT3" s="926"/>
      <c r="IU3" s="926"/>
      <c r="IV3" s="926"/>
    </row>
    <row r="4" spans="1:256" ht="13.5" thickBot="1">
      <c r="A4" s="929" t="s">
        <v>325</v>
      </c>
      <c r="B4" s="930"/>
      <c r="C4" s="930"/>
      <c r="D4" s="931"/>
    </row>
    <row r="5" spans="1:256">
      <c r="A5" s="17" t="s">
        <v>266</v>
      </c>
      <c r="B5" s="216" t="s">
        <v>58</v>
      </c>
      <c r="C5" s="216"/>
      <c r="D5" s="24"/>
    </row>
    <row r="6" spans="1:256">
      <c r="A6" s="17"/>
      <c r="B6" s="216"/>
      <c r="C6" s="216"/>
      <c r="D6" s="24"/>
    </row>
    <row r="7" spans="1:256">
      <c r="A7" s="77"/>
      <c r="B7" s="216"/>
      <c r="C7" s="216"/>
      <c r="D7" s="78"/>
    </row>
    <row r="8" spans="1:256">
      <c r="A8" s="17" t="s">
        <v>195</v>
      </c>
      <c r="B8" s="216"/>
      <c r="C8" s="79"/>
      <c r="D8" s="80"/>
    </row>
    <row r="9" spans="1:256">
      <c r="A9" s="81" t="s">
        <v>3</v>
      </c>
      <c r="B9" s="246">
        <v>400000</v>
      </c>
      <c r="C9" s="79"/>
      <c r="D9" s="80"/>
    </row>
    <row r="10" spans="1:256">
      <c r="A10" s="21"/>
      <c r="B10" s="216"/>
      <c r="C10" s="79"/>
      <c r="D10" s="80"/>
    </row>
    <row r="11" spans="1:256">
      <c r="A11" s="93" t="s">
        <v>268</v>
      </c>
      <c r="B11" s="216"/>
      <c r="C11" s="79"/>
      <c r="D11" s="82"/>
    </row>
    <row r="12" spans="1:256">
      <c r="A12" s="83" t="s">
        <v>71</v>
      </c>
      <c r="B12" s="278">
        <v>43708</v>
      </c>
      <c r="C12" s="79"/>
      <c r="D12" s="80"/>
    </row>
    <row r="13" spans="1:256">
      <c r="A13" s="83" t="s">
        <v>72</v>
      </c>
      <c r="B13" s="278">
        <v>57694</v>
      </c>
      <c r="C13" s="79"/>
      <c r="D13" s="80"/>
    </row>
    <row r="14" spans="1:256">
      <c r="A14" s="83" t="s">
        <v>73</v>
      </c>
      <c r="B14" s="278">
        <v>56589</v>
      </c>
      <c r="C14" s="79"/>
      <c r="D14" s="80"/>
    </row>
    <row r="15" spans="1:256">
      <c r="A15" s="84"/>
      <c r="B15" s="209"/>
      <c r="C15" s="79"/>
      <c r="D15" s="80"/>
    </row>
    <row r="16" spans="1:256">
      <c r="A16" s="368" t="s">
        <v>267</v>
      </c>
      <c r="B16" s="209"/>
      <c r="C16" s="85"/>
      <c r="D16" s="86"/>
    </row>
    <row r="17" spans="1:4">
      <c r="A17" s="83" t="s">
        <v>74</v>
      </c>
      <c r="B17" s="278">
        <v>8326</v>
      </c>
      <c r="C17" s="87"/>
      <c r="D17" s="88"/>
    </row>
    <row r="18" spans="1:4">
      <c r="A18" s="83" t="s">
        <v>75</v>
      </c>
      <c r="B18" s="278">
        <v>3331</v>
      </c>
      <c r="C18" s="89"/>
      <c r="D18" s="88"/>
    </row>
    <row r="19" spans="1:4">
      <c r="A19" s="21"/>
      <c r="B19" s="210"/>
      <c r="C19" s="90"/>
      <c r="D19" s="91"/>
    </row>
    <row r="20" spans="1:4">
      <c r="A20" s="17" t="s">
        <v>141</v>
      </c>
      <c r="B20" s="211"/>
      <c r="C20" s="89"/>
      <c r="D20" s="88"/>
    </row>
    <row r="21" spans="1:4">
      <c r="A21" s="92" t="s">
        <v>269</v>
      </c>
      <c r="B21" s="278">
        <v>2781</v>
      </c>
      <c r="C21" s="89"/>
      <c r="D21" s="88"/>
    </row>
    <row r="22" spans="1:4">
      <c r="A22" s="17"/>
      <c r="B22" s="211"/>
      <c r="C22" s="90"/>
      <c r="D22" s="88"/>
    </row>
    <row r="23" spans="1:4">
      <c r="A23" s="17" t="s">
        <v>198</v>
      </c>
      <c r="B23" s="211"/>
      <c r="C23" s="89"/>
      <c r="D23" s="88"/>
    </row>
    <row r="24" spans="1:4">
      <c r="A24" s="92" t="s">
        <v>196</v>
      </c>
      <c r="B24" s="278">
        <v>57934</v>
      </c>
      <c r="C24" s="37"/>
      <c r="D24" s="86"/>
    </row>
    <row r="25" spans="1:4">
      <c r="A25" s="21"/>
      <c r="B25" s="185"/>
      <c r="C25" s="216"/>
      <c r="D25" s="24"/>
    </row>
    <row r="26" spans="1:4">
      <c r="A26" s="17" t="s">
        <v>197</v>
      </c>
      <c r="B26" s="34"/>
      <c r="C26" s="216"/>
      <c r="D26" s="24"/>
    </row>
    <row r="27" spans="1:4">
      <c r="A27" s="92" t="s">
        <v>36</v>
      </c>
      <c r="B27" s="278">
        <v>8968</v>
      </c>
      <c r="C27" s="216"/>
      <c r="D27" s="24"/>
    </row>
    <row r="28" spans="1:4">
      <c r="A28" s="21"/>
      <c r="B28" s="34"/>
      <c r="C28" s="216"/>
      <c r="D28" s="24"/>
    </row>
    <row r="29" spans="1:4">
      <c r="A29" s="93" t="s">
        <v>346</v>
      </c>
      <c r="B29" s="121"/>
      <c r="C29" s="216"/>
      <c r="D29" s="24"/>
    </row>
    <row r="30" spans="1:4">
      <c r="A30" s="83" t="s">
        <v>347</v>
      </c>
      <c r="B30" s="278">
        <v>132866.75783659131</v>
      </c>
      <c r="C30" s="216"/>
      <c r="D30" s="24"/>
    </row>
    <row r="31" spans="1:4">
      <c r="A31" s="83" t="s">
        <v>348</v>
      </c>
      <c r="B31" s="278">
        <v>119580.08205293218</v>
      </c>
      <c r="C31" s="216"/>
      <c r="D31" s="24"/>
    </row>
    <row r="32" spans="1:4">
      <c r="A32" s="83" t="s">
        <v>349</v>
      </c>
      <c r="B32" s="278">
        <v>106293.40626927305</v>
      </c>
      <c r="C32" s="216"/>
      <c r="D32" s="24"/>
    </row>
    <row r="33" spans="1:4">
      <c r="A33" s="83" t="s">
        <v>670</v>
      </c>
      <c r="B33" s="278">
        <v>43065.693430656931</v>
      </c>
      <c r="C33" s="216"/>
      <c r="D33" s="24"/>
    </row>
    <row r="34" spans="1:4">
      <c r="A34" s="94"/>
      <c r="B34" s="121"/>
      <c r="C34" s="216"/>
      <c r="D34" s="24"/>
    </row>
    <row r="35" spans="1:4">
      <c r="A35" s="93" t="s">
        <v>420</v>
      </c>
      <c r="B35" s="121"/>
      <c r="C35" s="216"/>
      <c r="D35" s="24"/>
    </row>
    <row r="36" spans="1:4">
      <c r="A36" s="95" t="s">
        <v>421</v>
      </c>
      <c r="B36" s="278">
        <v>135843.19813700757</v>
      </c>
      <c r="C36" s="216"/>
      <c r="D36" s="24"/>
    </row>
    <row r="37" spans="1:4">
      <c r="A37" s="95" t="s">
        <v>422</v>
      </c>
      <c r="B37" s="278">
        <v>129051.03823015718</v>
      </c>
      <c r="C37" s="216"/>
      <c r="D37" s="24"/>
    </row>
    <row r="38" spans="1:4">
      <c r="A38" s="95" t="s">
        <v>423</v>
      </c>
      <c r="B38" s="278">
        <v>122258.87832330681</v>
      </c>
      <c r="C38" s="216"/>
      <c r="D38" s="24"/>
    </row>
    <row r="39" spans="1:4" ht="13.5" thickBot="1">
      <c r="A39" s="96" t="s">
        <v>424</v>
      </c>
      <c r="B39" s="490">
        <v>115466.71841645642</v>
      </c>
      <c r="C39" s="3"/>
      <c r="D39" s="97"/>
    </row>
  </sheetData>
  <customSheetViews>
    <customSheetView guid="{F165901F-2ED3-463B-B2D8-F03C10664774}" hiddenColumns="1">
      <selection activeCell="B49" sqref="B49"/>
      <pageMargins left="0.75" right="0.75" top="1" bottom="1" header="0.5" footer="0.5"/>
      <pageSetup paperSize="9" orientation="landscape" r:id="rId1"/>
      <headerFooter alignWithMargins="0"/>
    </customSheetView>
    <customSheetView guid="{4815BE6A-DAE3-4DF6-B77E-1B568730B529}" hiddenColumns="1">
      <selection activeCell="E18" sqref="E18"/>
      <pageMargins left="0.75" right="0.75" top="1" bottom="1" header="0.5" footer="0.5"/>
      <pageSetup paperSize="9" orientation="landscape" r:id="rId2"/>
      <headerFooter alignWithMargins="0"/>
    </customSheetView>
  </customSheetViews>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89" zoomScaleNormal="100" workbookViewId="0">
      <selection activeCell="G13" sqref="G13"/>
    </sheetView>
  </sheetViews>
  <sheetFormatPr defaultColWidth="9.28515625" defaultRowHeight="12.75"/>
  <cols>
    <col min="1" max="1" width="61" style="866" bestFit="1" customWidth="1"/>
    <col min="2" max="2" width="12.7109375" style="866" customWidth="1"/>
    <col min="3" max="3" width="14.28515625" style="866" customWidth="1"/>
    <col min="4" max="4" width="15" style="866" customWidth="1"/>
    <col min="5" max="5" width="16.28515625" style="866" customWidth="1"/>
    <col min="6" max="6" width="15.5703125" style="866" customWidth="1"/>
    <col min="7" max="7" width="13.28515625" style="866" customWidth="1"/>
    <col min="8" max="8" width="12.28515625" style="866" customWidth="1"/>
    <col min="9" max="9" width="12.7109375" style="866" customWidth="1"/>
    <col min="10" max="10" width="13" style="866" customWidth="1"/>
    <col min="11" max="11" width="13.7109375" style="866" customWidth="1"/>
    <col min="12" max="12" width="15" style="866" customWidth="1"/>
    <col min="13" max="13" width="10.7109375" style="866" customWidth="1"/>
    <col min="14" max="14" width="14.28515625" style="866" customWidth="1"/>
    <col min="15" max="15" width="9.28515625" style="866"/>
    <col min="16" max="16" width="12.7109375" style="866" customWidth="1"/>
    <col min="17" max="16384" width="9.28515625" style="866"/>
  </cols>
  <sheetData>
    <row r="1" spans="1:8" ht="21" customHeight="1" thickBot="1">
      <c r="A1" s="942" t="s">
        <v>894</v>
      </c>
      <c r="B1" s="943"/>
      <c r="C1" s="943"/>
      <c r="D1" s="943"/>
      <c r="E1" s="943"/>
      <c r="F1" s="943"/>
      <c r="G1" s="940" t="s">
        <v>77</v>
      </c>
      <c r="H1" s="941"/>
    </row>
    <row r="2" spans="1:8" ht="21" customHeight="1">
      <c r="A2" s="377"/>
      <c r="B2" s="377"/>
      <c r="C2" s="867"/>
      <c r="D2" s="378"/>
    </row>
    <row r="3" spans="1:8" ht="21" customHeight="1" thickBot="1">
      <c r="A3" s="376"/>
      <c r="B3" s="376"/>
      <c r="C3" s="3"/>
      <c r="D3" s="309"/>
    </row>
    <row r="4" spans="1:8" ht="12.75" customHeight="1" thickBot="1">
      <c r="A4" s="156" t="s">
        <v>419</v>
      </c>
      <c r="B4" s="157" t="s">
        <v>249</v>
      </c>
      <c r="C4" s="157" t="s">
        <v>256</v>
      </c>
      <c r="D4" s="369" t="s">
        <v>139</v>
      </c>
      <c r="E4" s="158"/>
      <c r="F4" s="282"/>
      <c r="G4" s="282"/>
    </row>
    <row r="5" spans="1:8">
      <c r="A5" s="719" t="s">
        <v>264</v>
      </c>
      <c r="B5" s="720"/>
      <c r="C5" s="720"/>
      <c r="D5" s="416"/>
      <c r="E5" s="158"/>
      <c r="F5" s="161"/>
      <c r="G5" s="282"/>
    </row>
    <row r="6" spans="1:8">
      <c r="A6" s="387"/>
      <c r="B6" s="159"/>
      <c r="C6" s="159"/>
      <c r="D6" s="371"/>
      <c r="E6" s="158"/>
      <c r="F6" s="161"/>
      <c r="G6" s="282"/>
    </row>
    <row r="7" spans="1:8">
      <c r="A7" s="387" t="s">
        <v>388</v>
      </c>
      <c r="B7" s="333">
        <v>61529.65505619983</v>
      </c>
      <c r="C7" s="159"/>
      <c r="D7" s="371"/>
      <c r="E7" s="158"/>
      <c r="F7" s="161"/>
      <c r="G7" s="282"/>
    </row>
    <row r="8" spans="1:8">
      <c r="A8" s="387" t="s">
        <v>389</v>
      </c>
      <c r="B8" s="333">
        <v>53143.080537243775</v>
      </c>
      <c r="C8" s="159"/>
      <c r="D8" s="371"/>
      <c r="E8" s="158"/>
      <c r="F8" s="161"/>
      <c r="G8" s="282"/>
    </row>
    <row r="9" spans="1:8">
      <c r="A9" s="387" t="s">
        <v>486</v>
      </c>
      <c r="B9" s="160"/>
      <c r="C9" s="159"/>
      <c r="D9" s="721">
        <v>209093</v>
      </c>
      <c r="E9" s="158"/>
      <c r="F9" s="161"/>
      <c r="G9" s="282"/>
    </row>
    <row r="10" spans="1:8">
      <c r="A10" s="387" t="s">
        <v>425</v>
      </c>
      <c r="B10" s="333"/>
      <c r="C10" s="159"/>
      <c r="D10" s="371">
        <v>312307</v>
      </c>
      <c r="E10" s="158"/>
      <c r="F10" s="161"/>
      <c r="G10" s="282"/>
    </row>
    <row r="11" spans="1:8">
      <c r="A11" s="387" t="s">
        <v>355</v>
      </c>
      <c r="B11" s="159">
        <v>5466</v>
      </c>
      <c r="C11" s="159"/>
      <c r="D11" s="721"/>
      <c r="E11" s="158"/>
      <c r="F11" s="282"/>
      <c r="G11" s="282"/>
    </row>
    <row r="12" spans="1:8">
      <c r="A12" s="387" t="s">
        <v>390</v>
      </c>
      <c r="B12" s="159"/>
      <c r="C12" s="333">
        <v>42796</v>
      </c>
      <c r="D12" s="370"/>
      <c r="E12" s="158"/>
      <c r="F12" s="161"/>
      <c r="G12" s="282"/>
    </row>
    <row r="13" spans="1:8">
      <c r="A13" s="387" t="s">
        <v>391</v>
      </c>
      <c r="B13" s="159"/>
      <c r="C13" s="333">
        <v>16012</v>
      </c>
      <c r="D13" s="370"/>
      <c r="E13" s="158"/>
      <c r="F13" s="161"/>
      <c r="G13" s="282"/>
    </row>
    <row r="14" spans="1:8">
      <c r="A14" s="408"/>
      <c r="B14" s="159"/>
      <c r="C14" s="159"/>
      <c r="D14" s="371"/>
      <c r="E14" s="158"/>
      <c r="F14" s="161"/>
      <c r="G14" s="282"/>
    </row>
    <row r="15" spans="1:8">
      <c r="A15" s="722" t="s">
        <v>383</v>
      </c>
      <c r="B15" s="159"/>
      <c r="C15" s="159"/>
      <c r="D15" s="371"/>
      <c r="E15" s="158"/>
      <c r="F15" s="161"/>
      <c r="G15" s="282"/>
    </row>
    <row r="16" spans="1:8">
      <c r="A16" s="387" t="s">
        <v>332</v>
      </c>
      <c r="B16" s="333"/>
      <c r="C16" s="159"/>
      <c r="D16" s="371">
        <v>22485.758536338068</v>
      </c>
      <c r="E16" s="158"/>
      <c r="F16" s="161"/>
      <c r="G16" s="282"/>
    </row>
    <row r="17" spans="1:7">
      <c r="A17" s="387" t="s">
        <v>371</v>
      </c>
      <c r="B17" s="333"/>
      <c r="C17" s="159"/>
      <c r="D17" s="371">
        <v>134243.26600846727</v>
      </c>
      <c r="E17" s="158"/>
      <c r="F17" s="161"/>
      <c r="G17" s="282"/>
    </row>
    <row r="18" spans="1:7">
      <c r="A18" s="408"/>
      <c r="B18" s="159"/>
      <c r="C18" s="159"/>
      <c r="D18" s="371"/>
      <c r="E18" s="158"/>
      <c r="F18" s="161"/>
      <c r="G18" s="282"/>
    </row>
    <row r="19" spans="1:7">
      <c r="A19" s="723" t="s">
        <v>384</v>
      </c>
      <c r="B19" s="159"/>
      <c r="C19" s="159"/>
      <c r="D19" s="371"/>
      <c r="E19" s="158"/>
      <c r="F19" s="161"/>
      <c r="G19" s="282"/>
    </row>
    <row r="20" spans="1:7">
      <c r="A20" s="387" t="s">
        <v>385</v>
      </c>
      <c r="B20" s="333">
        <v>26801</v>
      </c>
      <c r="C20" s="159"/>
      <c r="D20" s="371"/>
      <c r="E20" s="158"/>
      <c r="F20" s="161"/>
      <c r="G20" s="282"/>
    </row>
    <row r="21" spans="1:7">
      <c r="A21" s="387" t="s">
        <v>386</v>
      </c>
      <c r="B21" s="160"/>
      <c r="C21" s="333">
        <v>80425.638657529358</v>
      </c>
      <c r="D21" s="371"/>
      <c r="E21" s="158"/>
      <c r="F21" s="161"/>
      <c r="G21" s="282"/>
    </row>
    <row r="22" spans="1:7">
      <c r="A22" s="387" t="s">
        <v>387</v>
      </c>
      <c r="B22" s="160"/>
      <c r="C22" s="333">
        <v>120638.45798629403</v>
      </c>
      <c r="D22" s="371"/>
      <c r="E22" s="158"/>
      <c r="F22" s="161"/>
      <c r="G22" s="282"/>
    </row>
    <row r="23" spans="1:7">
      <c r="A23" s="724"/>
      <c r="B23" s="163"/>
      <c r="C23" s="164"/>
      <c r="D23" s="372"/>
      <c r="E23" s="158"/>
      <c r="F23" s="161"/>
      <c r="G23" s="282"/>
    </row>
    <row r="24" spans="1:7">
      <c r="A24" s="411" t="s">
        <v>292</v>
      </c>
      <c r="B24" s="166"/>
      <c r="C24" s="166"/>
      <c r="D24" s="373"/>
      <c r="E24" s="158"/>
      <c r="F24" s="282"/>
      <c r="G24" s="282"/>
    </row>
    <row r="25" spans="1:7" ht="13.5" thickBot="1">
      <c r="A25" s="725"/>
      <c r="B25" s="167"/>
      <c r="C25" s="167"/>
      <c r="D25" s="374"/>
      <c r="E25" s="158"/>
      <c r="F25" s="282"/>
      <c r="G25" s="282"/>
    </row>
    <row r="26" spans="1:7" ht="13.5" thickBot="1">
      <c r="A26" s="168" t="s">
        <v>857</v>
      </c>
      <c r="B26" s="169"/>
      <c r="C26" s="170"/>
      <c r="D26" s="375"/>
      <c r="E26" s="158"/>
      <c r="F26" s="282"/>
      <c r="G26" s="282"/>
    </row>
    <row r="27" spans="1:7">
      <c r="A27" s="380"/>
      <c r="B27" s="171"/>
      <c r="C27" s="381"/>
      <c r="D27" s="382"/>
      <c r="E27" s="158"/>
      <c r="F27" s="282"/>
      <c r="G27" s="282"/>
    </row>
    <row r="28" spans="1:7">
      <c r="A28" s="94" t="s">
        <v>282</v>
      </c>
      <c r="B28" s="333">
        <v>1787</v>
      </c>
      <c r="C28" s="867"/>
      <c r="D28" s="868"/>
      <c r="E28" s="158"/>
      <c r="F28" s="282"/>
      <c r="G28" s="282"/>
    </row>
    <row r="29" spans="1:7" ht="13.5" thickBot="1">
      <c r="A29" s="302" t="s">
        <v>283</v>
      </c>
      <c r="B29" s="490">
        <v>1260</v>
      </c>
      <c r="C29" s="167"/>
      <c r="D29" s="374"/>
      <c r="E29" s="158"/>
      <c r="F29" s="282"/>
      <c r="G29" s="282"/>
    </row>
    <row r="30" spans="1:7">
      <c r="A30" s="867"/>
      <c r="B30" s="383"/>
      <c r="C30" s="166"/>
      <c r="D30" s="166"/>
      <c r="E30" s="158"/>
      <c r="F30" s="282"/>
      <c r="G30" s="282"/>
    </row>
    <row r="31" spans="1:7" ht="13.5" thickBot="1">
      <c r="A31" s="161"/>
      <c r="B31" s="164"/>
      <c r="C31" s="164"/>
      <c r="D31" s="172"/>
      <c r="E31" s="158"/>
      <c r="F31" s="161"/>
      <c r="G31" s="282"/>
    </row>
    <row r="32" spans="1:7" ht="13.5" thickBot="1">
      <c r="A32" s="934" t="s">
        <v>392</v>
      </c>
      <c r="B32" s="935"/>
      <c r="C32" s="935"/>
      <c r="D32" s="936"/>
      <c r="E32" s="158"/>
      <c r="F32" s="161"/>
      <c r="G32" s="282"/>
    </row>
    <row r="33" spans="1:12" ht="15">
      <c r="A33" s="94"/>
      <c r="B33" s="385" t="s">
        <v>249</v>
      </c>
      <c r="C33" s="385" t="s">
        <v>256</v>
      </c>
      <c r="D33" s="386" t="s">
        <v>139</v>
      </c>
      <c r="E33" s="74"/>
      <c r="F33" s="74"/>
      <c r="G33" s="74"/>
    </row>
    <row r="34" spans="1:12" ht="15">
      <c r="A34" s="387"/>
      <c r="B34" s="173"/>
      <c r="C34" s="173"/>
      <c r="D34" s="388"/>
      <c r="E34" s="74"/>
      <c r="F34" s="74"/>
      <c r="G34" s="74"/>
    </row>
    <row r="35" spans="1:12" ht="15.75" thickBot="1">
      <c r="A35" s="389" t="s">
        <v>393</v>
      </c>
      <c r="B35" s="390"/>
      <c r="C35" s="390"/>
      <c r="D35" s="718">
        <v>594927</v>
      </c>
      <c r="E35" s="74"/>
      <c r="F35" s="74"/>
      <c r="G35" s="74"/>
    </row>
    <row r="36" spans="1:12" ht="13.5" thickBot="1">
      <c r="A36" s="159"/>
      <c r="B36" s="160"/>
      <c r="C36" s="160"/>
      <c r="D36" s="158"/>
      <c r="E36" s="158"/>
      <c r="F36" s="282"/>
      <c r="G36" s="282"/>
    </row>
    <row r="37" spans="1:12">
      <c r="A37" s="937" t="s">
        <v>394</v>
      </c>
      <c r="B37" s="938"/>
      <c r="C37" s="938"/>
      <c r="D37" s="938"/>
      <c r="E37" s="938"/>
      <c r="F37" s="938"/>
      <c r="G37" s="938"/>
      <c r="H37" s="939"/>
    </row>
    <row r="38" spans="1:12" ht="15">
      <c r="A38" s="387"/>
      <c r="B38" s="160"/>
      <c r="C38" s="174"/>
      <c r="D38" s="160"/>
      <c r="E38" s="160"/>
      <c r="F38" s="74"/>
      <c r="G38" s="74"/>
      <c r="H38" s="868"/>
    </row>
    <row r="39" spans="1:12">
      <c r="A39" s="391" t="s">
        <v>814</v>
      </c>
      <c r="B39" s="333">
        <v>5090.1945363837285</v>
      </c>
      <c r="C39" s="75"/>
      <c r="D39" s="75"/>
      <c r="E39" s="75"/>
      <c r="F39" s="76"/>
      <c r="G39" s="76"/>
      <c r="H39" s="868"/>
    </row>
    <row r="40" spans="1:12">
      <c r="A40" s="391"/>
      <c r="B40" s="75"/>
      <c r="C40" s="75"/>
      <c r="D40" s="75"/>
      <c r="E40" s="75"/>
      <c r="F40" s="76"/>
      <c r="G40" s="76"/>
      <c r="H40" s="868"/>
    </row>
    <row r="41" spans="1:12">
      <c r="A41" s="392" t="s">
        <v>815</v>
      </c>
      <c r="B41" s="333">
        <v>4922.2182510229914</v>
      </c>
      <c r="C41" s="259"/>
      <c r="D41" s="259"/>
      <c r="E41" s="259"/>
      <c r="F41" s="260"/>
      <c r="G41" s="260"/>
      <c r="H41" s="393"/>
    </row>
    <row r="42" spans="1:12">
      <c r="A42" s="394"/>
      <c r="B42" s="200"/>
      <c r="C42" s="200"/>
      <c r="D42" s="160"/>
      <c r="E42" s="158"/>
      <c r="F42" s="160"/>
      <c r="G42" s="160"/>
      <c r="H42" s="868"/>
    </row>
    <row r="43" spans="1:12">
      <c r="A43" s="395" t="s">
        <v>891</v>
      </c>
      <c r="B43" s="932" t="s">
        <v>155</v>
      </c>
      <c r="C43" s="932"/>
      <c r="D43" s="932"/>
      <c r="E43" s="932" t="s">
        <v>156</v>
      </c>
      <c r="F43" s="932"/>
      <c r="G43" s="932"/>
      <c r="H43" s="933"/>
    </row>
    <row r="44" spans="1:12">
      <c r="A44" s="396"/>
      <c r="B44" s="159"/>
      <c r="C44" s="159"/>
      <c r="D44" s="867"/>
      <c r="E44" s="159"/>
      <c r="F44" s="159"/>
      <c r="G44" s="159"/>
      <c r="H44" s="868"/>
      <c r="I44" s="867"/>
    </row>
    <row r="45" spans="1:12">
      <c r="A45" s="94"/>
      <c r="B45" s="174" t="s">
        <v>157</v>
      </c>
      <c r="C45" s="174"/>
      <c r="D45" s="174" t="s">
        <v>158</v>
      </c>
      <c r="E45" s="174" t="s">
        <v>858</v>
      </c>
      <c r="F45" s="174" t="s">
        <v>159</v>
      </c>
      <c r="G45" s="174" t="s">
        <v>160</v>
      </c>
      <c r="H45" s="397" t="s">
        <v>161</v>
      </c>
      <c r="I45" s="867"/>
    </row>
    <row r="46" spans="1:12">
      <c r="A46" s="94"/>
      <c r="B46" s="175">
        <v>0</v>
      </c>
      <c r="C46" s="758" t="s">
        <v>194</v>
      </c>
      <c r="D46" s="726">
        <v>255000</v>
      </c>
      <c r="E46" s="726">
        <v>1611</v>
      </c>
      <c r="F46" s="727">
        <v>1450</v>
      </c>
      <c r="G46" s="727">
        <v>1153</v>
      </c>
      <c r="H46" s="728">
        <v>1040</v>
      </c>
      <c r="K46" s="869"/>
      <c r="L46" s="870"/>
    </row>
    <row r="47" spans="1:12">
      <c r="A47" s="94"/>
      <c r="B47" s="333">
        <v>255001</v>
      </c>
      <c r="C47" s="758" t="s">
        <v>194</v>
      </c>
      <c r="D47" s="726">
        <v>280000</v>
      </c>
      <c r="E47" s="726">
        <v>1493</v>
      </c>
      <c r="F47" s="727">
        <v>1450</v>
      </c>
      <c r="G47" s="727">
        <v>1072</v>
      </c>
      <c r="H47" s="728">
        <v>1040</v>
      </c>
      <c r="K47" s="869"/>
      <c r="L47" s="870"/>
    </row>
    <row r="48" spans="1:12">
      <c r="A48" s="94"/>
      <c r="B48" s="333">
        <v>280001</v>
      </c>
      <c r="C48" s="758" t="s">
        <v>194</v>
      </c>
      <c r="D48" s="726">
        <v>305000</v>
      </c>
      <c r="E48" s="726">
        <v>1377</v>
      </c>
      <c r="F48" s="727">
        <v>1450</v>
      </c>
      <c r="G48" s="727">
        <v>990</v>
      </c>
      <c r="H48" s="728">
        <v>1040</v>
      </c>
      <c r="K48" s="869"/>
      <c r="L48" s="870"/>
    </row>
    <row r="49" spans="1:12">
      <c r="A49" s="94"/>
      <c r="B49" s="333">
        <v>305001</v>
      </c>
      <c r="C49" s="758" t="s">
        <v>194</v>
      </c>
      <c r="D49" s="726">
        <v>330000</v>
      </c>
      <c r="E49" s="726">
        <v>1259</v>
      </c>
      <c r="F49" s="727">
        <v>1450</v>
      </c>
      <c r="G49" s="727">
        <v>908</v>
      </c>
      <c r="H49" s="728">
        <v>1040</v>
      </c>
      <c r="K49" s="869"/>
      <c r="L49" s="870"/>
    </row>
    <row r="50" spans="1:12">
      <c r="A50" s="94"/>
      <c r="B50" s="333">
        <v>330001</v>
      </c>
      <c r="C50" s="758" t="s">
        <v>194</v>
      </c>
      <c r="D50" s="726">
        <v>355000</v>
      </c>
      <c r="E50" s="726">
        <v>1142</v>
      </c>
      <c r="F50" s="727">
        <v>1450</v>
      </c>
      <c r="G50" s="727">
        <v>826</v>
      </c>
      <c r="H50" s="728">
        <v>1040</v>
      </c>
      <c r="K50" s="869"/>
      <c r="L50" s="870"/>
    </row>
    <row r="51" spans="1:12">
      <c r="A51" s="94"/>
      <c r="B51" s="333">
        <v>355001</v>
      </c>
      <c r="C51" s="758" t="s">
        <v>194</v>
      </c>
      <c r="D51" s="726">
        <v>380000</v>
      </c>
      <c r="E51" s="726">
        <v>1024</v>
      </c>
      <c r="F51" s="727">
        <v>1450</v>
      </c>
      <c r="G51" s="727">
        <v>744</v>
      </c>
      <c r="H51" s="728">
        <v>1040</v>
      </c>
      <c r="K51" s="869"/>
      <c r="L51" s="870"/>
    </row>
    <row r="52" spans="1:12">
      <c r="A52" s="94"/>
      <c r="B52" s="333">
        <v>380001</v>
      </c>
      <c r="C52" s="758" t="s">
        <v>194</v>
      </c>
      <c r="D52" s="726">
        <v>405000</v>
      </c>
      <c r="E52" s="212"/>
      <c r="F52" s="727">
        <v>1417</v>
      </c>
      <c r="G52" s="212"/>
      <c r="H52" s="728">
        <v>1018</v>
      </c>
      <c r="K52" s="869"/>
      <c r="L52" s="870"/>
    </row>
    <row r="53" spans="1:12">
      <c r="A53" s="94"/>
      <c r="B53" s="333">
        <v>405001</v>
      </c>
      <c r="C53" s="758" t="s">
        <v>194</v>
      </c>
      <c r="D53" s="726">
        <v>430000</v>
      </c>
      <c r="E53" s="212"/>
      <c r="F53" s="727">
        <v>1385</v>
      </c>
      <c r="G53" s="212"/>
      <c r="H53" s="728">
        <v>996</v>
      </c>
      <c r="K53" s="869"/>
      <c r="L53" s="870"/>
    </row>
    <row r="54" spans="1:12">
      <c r="A54" s="94"/>
      <c r="B54" s="333">
        <v>430001</v>
      </c>
      <c r="C54" s="758" t="s">
        <v>194</v>
      </c>
      <c r="D54" s="726">
        <v>455000</v>
      </c>
      <c r="E54" s="212"/>
      <c r="F54" s="727">
        <v>1353</v>
      </c>
      <c r="G54" s="212"/>
      <c r="H54" s="728">
        <v>974</v>
      </c>
      <c r="K54" s="869"/>
      <c r="L54" s="870"/>
    </row>
    <row r="55" spans="1:12">
      <c r="A55" s="94"/>
      <c r="B55" s="333">
        <v>455001</v>
      </c>
      <c r="C55" s="758" t="s">
        <v>194</v>
      </c>
      <c r="D55" s="726">
        <v>480000</v>
      </c>
      <c r="E55" s="212"/>
      <c r="F55" s="727">
        <v>1322</v>
      </c>
      <c r="G55" s="212"/>
      <c r="H55" s="728">
        <v>950</v>
      </c>
      <c r="K55" s="869"/>
      <c r="L55" s="870"/>
    </row>
    <row r="56" spans="1:12">
      <c r="A56" s="94"/>
      <c r="B56" s="333">
        <v>480001</v>
      </c>
      <c r="C56" s="758" t="s">
        <v>194</v>
      </c>
      <c r="D56" s="726">
        <v>505000</v>
      </c>
      <c r="E56" s="212"/>
      <c r="F56" s="727">
        <v>1289</v>
      </c>
      <c r="G56" s="212"/>
      <c r="H56" s="728">
        <v>928</v>
      </c>
      <c r="K56" s="869"/>
      <c r="L56" s="870"/>
    </row>
    <row r="57" spans="1:12">
      <c r="A57" s="94"/>
      <c r="B57" s="333">
        <v>505001</v>
      </c>
      <c r="C57" s="758" t="s">
        <v>194</v>
      </c>
      <c r="D57" s="726">
        <v>530000</v>
      </c>
      <c r="E57" s="212"/>
      <c r="F57" s="727">
        <v>1257</v>
      </c>
      <c r="G57" s="212"/>
      <c r="H57" s="728">
        <v>906</v>
      </c>
      <c r="K57" s="869"/>
      <c r="L57" s="870"/>
    </row>
    <row r="58" spans="1:12">
      <c r="A58" s="94"/>
      <c r="B58" s="333">
        <v>530001</v>
      </c>
      <c r="C58" s="758" t="s">
        <v>194</v>
      </c>
      <c r="D58" s="726">
        <v>555000</v>
      </c>
      <c r="E58" s="212"/>
      <c r="F58" s="727">
        <v>1225</v>
      </c>
      <c r="G58" s="212"/>
      <c r="H58" s="728">
        <v>883</v>
      </c>
      <c r="K58" s="869"/>
      <c r="L58" s="870"/>
    </row>
    <row r="59" spans="1:12">
      <c r="A59" s="94"/>
      <c r="B59" s="333">
        <v>555001</v>
      </c>
      <c r="C59" s="758" t="s">
        <v>194</v>
      </c>
      <c r="D59" s="726">
        <v>580000</v>
      </c>
      <c r="E59" s="212"/>
      <c r="F59" s="727">
        <v>1193</v>
      </c>
      <c r="G59" s="212"/>
      <c r="H59" s="728">
        <v>861</v>
      </c>
      <c r="K59" s="869"/>
      <c r="L59" s="870"/>
    </row>
    <row r="60" spans="1:12">
      <c r="A60" s="94"/>
      <c r="B60" s="333">
        <v>580001</v>
      </c>
      <c r="C60" s="758" t="s">
        <v>194</v>
      </c>
      <c r="D60" s="726">
        <v>605000</v>
      </c>
      <c r="E60" s="212"/>
      <c r="F60" s="727">
        <v>1161</v>
      </c>
      <c r="G60" s="212"/>
      <c r="H60" s="728">
        <v>839</v>
      </c>
      <c r="K60" s="869"/>
      <c r="L60" s="870"/>
    </row>
    <row r="61" spans="1:12">
      <c r="A61" s="94"/>
      <c r="B61" s="333">
        <v>605001</v>
      </c>
      <c r="C61" s="758" t="s">
        <v>194</v>
      </c>
      <c r="D61" s="726">
        <v>630000</v>
      </c>
      <c r="E61" s="212"/>
      <c r="F61" s="727">
        <v>1130</v>
      </c>
      <c r="G61" s="212"/>
      <c r="H61" s="728">
        <v>817</v>
      </c>
      <c r="K61" s="869"/>
      <c r="L61" s="870"/>
    </row>
    <row r="62" spans="1:12">
      <c r="A62" s="94"/>
      <c r="B62" s="333">
        <v>630001</v>
      </c>
      <c r="C62" s="758" t="s">
        <v>194</v>
      </c>
      <c r="D62" s="726">
        <v>655000</v>
      </c>
      <c r="E62" s="212"/>
      <c r="F62" s="727">
        <v>1096</v>
      </c>
      <c r="G62" s="212"/>
      <c r="H62" s="728">
        <v>793</v>
      </c>
      <c r="K62" s="869"/>
      <c r="L62" s="870"/>
    </row>
    <row r="63" spans="1:12">
      <c r="A63" s="94"/>
      <c r="B63" s="333">
        <v>655001</v>
      </c>
      <c r="C63" s="758" t="s">
        <v>194</v>
      </c>
      <c r="D63" s="726">
        <v>680000</v>
      </c>
      <c r="E63" s="212"/>
      <c r="F63" s="727">
        <v>1064</v>
      </c>
      <c r="G63" s="212"/>
      <c r="H63" s="728">
        <v>771</v>
      </c>
      <c r="K63" s="869"/>
      <c r="L63" s="870"/>
    </row>
    <row r="64" spans="1:12">
      <c r="A64" s="94"/>
      <c r="B64" s="333">
        <v>680001</v>
      </c>
      <c r="C64" s="758" t="s">
        <v>194</v>
      </c>
      <c r="D64" s="726">
        <v>705000</v>
      </c>
      <c r="E64" s="212"/>
      <c r="F64" s="727">
        <v>987</v>
      </c>
      <c r="G64" s="212"/>
      <c r="H64" s="728">
        <v>703</v>
      </c>
      <c r="K64" s="869"/>
      <c r="L64" s="870"/>
    </row>
    <row r="65" spans="1:12">
      <c r="A65" s="94"/>
      <c r="B65" s="333">
        <v>705001</v>
      </c>
      <c r="C65" s="758" t="s">
        <v>194</v>
      </c>
      <c r="D65" s="726">
        <v>730000</v>
      </c>
      <c r="E65" s="212"/>
      <c r="F65" s="727">
        <v>955</v>
      </c>
      <c r="G65" s="212"/>
      <c r="H65" s="728">
        <v>680</v>
      </c>
      <c r="K65" s="869"/>
      <c r="L65" s="870"/>
    </row>
    <row r="66" spans="1:12">
      <c r="A66" s="94"/>
      <c r="B66" s="333">
        <v>730001</v>
      </c>
      <c r="C66" s="758" t="s">
        <v>194</v>
      </c>
      <c r="D66" s="726">
        <v>755000</v>
      </c>
      <c r="E66" s="212"/>
      <c r="F66" s="727">
        <v>924</v>
      </c>
      <c r="G66" s="212"/>
      <c r="H66" s="728">
        <v>658</v>
      </c>
      <c r="K66" s="869"/>
      <c r="L66" s="870"/>
    </row>
    <row r="67" spans="1:12">
      <c r="A67" s="94"/>
      <c r="B67" s="333">
        <v>755001</v>
      </c>
      <c r="C67" s="758" t="s">
        <v>194</v>
      </c>
      <c r="D67" s="726">
        <v>780000</v>
      </c>
      <c r="E67" s="212"/>
      <c r="F67" s="727">
        <v>891</v>
      </c>
      <c r="G67" s="212"/>
      <c r="H67" s="728">
        <v>636</v>
      </c>
      <c r="K67" s="869"/>
      <c r="L67" s="870"/>
    </row>
    <row r="68" spans="1:12">
      <c r="A68" s="94"/>
      <c r="B68" s="246">
        <v>780001</v>
      </c>
      <c r="C68" s="758" t="s">
        <v>194</v>
      </c>
      <c r="D68" s="860">
        <v>805000</v>
      </c>
      <c r="E68" s="212"/>
      <c r="F68" s="861">
        <v>859</v>
      </c>
      <c r="G68" s="212"/>
      <c r="H68" s="862">
        <v>614</v>
      </c>
      <c r="K68" s="869"/>
      <c r="L68" s="870"/>
    </row>
    <row r="69" spans="1:12">
      <c r="A69" s="94"/>
      <c r="B69" s="246">
        <v>805001</v>
      </c>
      <c r="C69" s="758" t="s">
        <v>194</v>
      </c>
      <c r="D69" s="860">
        <v>830000</v>
      </c>
      <c r="E69" s="212"/>
      <c r="F69" s="861">
        <v>826</v>
      </c>
      <c r="G69" s="212"/>
      <c r="H69" s="862">
        <v>590</v>
      </c>
      <c r="K69" s="869"/>
      <c r="L69" s="870"/>
    </row>
    <row r="70" spans="1:12">
      <c r="A70" s="94"/>
      <c r="B70" s="246">
        <v>830001</v>
      </c>
      <c r="C70" s="758" t="s">
        <v>194</v>
      </c>
      <c r="D70" s="860">
        <v>855000</v>
      </c>
      <c r="E70" s="212"/>
      <c r="F70" s="861">
        <v>795</v>
      </c>
      <c r="G70" s="212"/>
      <c r="H70" s="862">
        <v>568</v>
      </c>
      <c r="K70" s="869"/>
      <c r="L70" s="870"/>
    </row>
    <row r="71" spans="1:12">
      <c r="A71" s="94"/>
      <c r="B71" s="246">
        <v>855001</v>
      </c>
      <c r="C71" s="758" t="s">
        <v>194</v>
      </c>
      <c r="D71" s="860">
        <v>880000</v>
      </c>
      <c r="E71" s="212"/>
      <c r="F71" s="861">
        <v>763</v>
      </c>
      <c r="G71" s="212"/>
      <c r="H71" s="862">
        <v>546</v>
      </c>
      <c r="K71" s="869"/>
      <c r="L71" s="870"/>
    </row>
    <row r="72" spans="1:12">
      <c r="A72" s="94"/>
      <c r="B72" s="246">
        <v>880001</v>
      </c>
      <c r="C72" s="758" t="s">
        <v>194</v>
      </c>
      <c r="D72" s="860">
        <v>905000</v>
      </c>
      <c r="E72" s="212"/>
      <c r="F72" s="861">
        <v>730</v>
      </c>
      <c r="G72" s="212"/>
      <c r="H72" s="862">
        <v>524</v>
      </c>
      <c r="K72" s="869"/>
      <c r="L72" s="870"/>
    </row>
    <row r="73" spans="1:12">
      <c r="A73" s="94"/>
      <c r="B73" s="246">
        <v>905001</v>
      </c>
      <c r="C73" s="758" t="s">
        <v>194</v>
      </c>
      <c r="D73" s="860">
        <v>930000</v>
      </c>
      <c r="E73" s="212"/>
      <c r="F73" s="861">
        <v>699</v>
      </c>
      <c r="G73" s="212"/>
      <c r="H73" s="862">
        <v>500</v>
      </c>
      <c r="K73" s="869"/>
      <c r="L73" s="870"/>
    </row>
    <row r="74" spans="1:12">
      <c r="A74" s="94"/>
      <c r="B74" s="246">
        <v>930001</v>
      </c>
      <c r="C74" s="758" t="s">
        <v>194</v>
      </c>
      <c r="D74" s="175"/>
      <c r="E74" s="212"/>
      <c r="F74" s="861">
        <v>699</v>
      </c>
      <c r="G74" s="212"/>
      <c r="H74" s="862">
        <v>500</v>
      </c>
    </row>
    <row r="75" spans="1:12">
      <c r="A75" s="387"/>
      <c r="B75" s="159"/>
      <c r="C75" s="159"/>
      <c r="D75" s="159"/>
      <c r="E75" s="159"/>
      <c r="F75" s="159"/>
      <c r="G75" s="159"/>
      <c r="H75" s="868"/>
    </row>
    <row r="76" spans="1:12">
      <c r="A76" s="94"/>
      <c r="B76" s="159" t="s">
        <v>162</v>
      </c>
      <c r="C76" s="159" t="s">
        <v>340</v>
      </c>
      <c r="D76" s="159"/>
      <c r="E76" s="159"/>
      <c r="F76" s="159" t="s">
        <v>163</v>
      </c>
      <c r="G76" s="867"/>
      <c r="H76" s="868"/>
    </row>
    <row r="77" spans="1:12">
      <c r="A77" s="94"/>
      <c r="B77" s="159" t="s">
        <v>164</v>
      </c>
      <c r="C77" s="159" t="s">
        <v>165</v>
      </c>
      <c r="D77" s="159"/>
      <c r="E77" s="159"/>
      <c r="F77" s="159" t="s">
        <v>163</v>
      </c>
      <c r="G77" s="867"/>
      <c r="H77" s="868"/>
    </row>
    <row r="78" spans="1:12">
      <c r="A78" s="94"/>
      <c r="B78" s="159" t="s">
        <v>166</v>
      </c>
      <c r="C78" s="159" t="s">
        <v>341</v>
      </c>
      <c r="D78" s="159"/>
      <c r="E78" s="159"/>
      <c r="F78" s="159" t="s">
        <v>167</v>
      </c>
      <c r="G78" s="867"/>
      <c r="H78" s="868"/>
    </row>
    <row r="79" spans="1:12">
      <c r="A79" s="94"/>
      <c r="B79" s="159" t="s">
        <v>168</v>
      </c>
      <c r="C79" s="159" t="s">
        <v>169</v>
      </c>
      <c r="D79" s="159"/>
      <c r="E79" s="159"/>
      <c r="F79" s="159" t="s">
        <v>167</v>
      </c>
      <c r="G79" s="867"/>
      <c r="H79" s="868"/>
    </row>
    <row r="80" spans="1:12">
      <c r="A80" s="387"/>
      <c r="B80" s="159"/>
      <c r="C80" s="159"/>
      <c r="D80" s="159"/>
      <c r="E80" s="159"/>
      <c r="F80" s="159"/>
      <c r="G80" s="159"/>
      <c r="H80" s="868"/>
    </row>
    <row r="81" spans="1:8">
      <c r="A81" s="94"/>
      <c r="B81" s="159" t="s">
        <v>170</v>
      </c>
      <c r="C81" s="159"/>
      <c r="D81" s="159"/>
      <c r="E81" s="159"/>
      <c r="F81" s="333">
        <v>42650</v>
      </c>
      <c r="G81" s="867"/>
      <c r="H81" s="868"/>
    </row>
    <row r="82" spans="1:8">
      <c r="A82" s="387"/>
      <c r="B82" s="159"/>
      <c r="C82" s="159"/>
      <c r="D82" s="159"/>
      <c r="E82" s="159"/>
      <c r="F82" s="159"/>
      <c r="G82" s="159"/>
      <c r="H82" s="868"/>
    </row>
    <row r="83" spans="1:8" ht="13.5" thickBot="1">
      <c r="A83" s="389"/>
      <c r="B83" s="390"/>
      <c r="C83" s="390"/>
      <c r="D83" s="390"/>
      <c r="E83" s="390"/>
      <c r="F83" s="390"/>
      <c r="G83" s="390"/>
      <c r="H83" s="97"/>
    </row>
    <row r="84" spans="1:8">
      <c r="A84" s="159"/>
      <c r="B84" s="159"/>
      <c r="C84" s="159"/>
      <c r="D84" s="159"/>
      <c r="E84" s="159"/>
      <c r="F84" s="159"/>
      <c r="G84" s="175"/>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F165901F-2ED3-463B-B2D8-F03C10664774}" fitToPage="1">
      <selection activeCell="D10" sqref="D10"/>
      <pageMargins left="0.75" right="0.75" top="1" bottom="1" header="0.5" footer="0.5"/>
      <pageSetup paperSize="9" scale="97" fitToHeight="0" orientation="landscape" r:id="rId1"/>
      <headerFooter alignWithMargins="0"/>
    </customSheetView>
    <customSheetView guid="{4815BE6A-DAE3-4DF6-B77E-1B568730B529}" fitToPage="1">
      <selection sqref="A1:F1"/>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activeCell="E24" sqref="E24"/>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42" t="s">
        <v>894</v>
      </c>
      <c r="B1" s="943"/>
      <c r="C1" s="215"/>
      <c r="D1" s="365"/>
      <c r="E1" s="4"/>
      <c r="F1" s="940" t="s">
        <v>77</v>
      </c>
      <c r="G1" s="941"/>
    </row>
    <row r="2" spans="1:7" s="366" customFormat="1" ht="21" thickBot="1">
      <c r="A2" s="398"/>
      <c r="B2" s="376"/>
      <c r="C2" s="3"/>
      <c r="D2" s="399"/>
      <c r="E2" s="309"/>
      <c r="F2" s="378"/>
    </row>
    <row r="3" spans="1:7" ht="12.75" customHeight="1" thickBot="1">
      <c r="A3" s="929" t="s">
        <v>59</v>
      </c>
      <c r="B3" s="944"/>
      <c r="C3" s="944"/>
      <c r="D3" s="944"/>
      <c r="E3" s="945"/>
    </row>
    <row r="4" spans="1:7" ht="25.5">
      <c r="A4" s="12" t="s">
        <v>291</v>
      </c>
      <c r="B4" s="13" t="s">
        <v>219</v>
      </c>
      <c r="C4" s="14"/>
      <c r="D4" s="15"/>
      <c r="E4" s="16"/>
    </row>
    <row r="5" spans="1:7">
      <c r="A5" s="17" t="s">
        <v>34</v>
      </c>
      <c r="B5" s="18"/>
      <c r="C5" s="19"/>
      <c r="D5" s="19"/>
      <c r="E5" s="20"/>
    </row>
    <row r="6" spans="1:7">
      <c r="A6" s="21" t="s">
        <v>31</v>
      </c>
      <c r="B6" s="278">
        <v>48718</v>
      </c>
      <c r="C6" s="216"/>
      <c r="D6" s="98"/>
      <c r="E6" s="22"/>
    </row>
    <row r="7" spans="1:7">
      <c r="A7" s="21" t="s">
        <v>372</v>
      </c>
      <c r="B7" s="278">
        <v>65812</v>
      </c>
      <c r="C7" s="99"/>
      <c r="D7" s="19"/>
      <c r="E7" s="20"/>
    </row>
    <row r="8" spans="1:7">
      <c r="A8" s="21" t="s">
        <v>32</v>
      </c>
      <c r="B8" s="278">
        <v>8968</v>
      </c>
      <c r="C8" s="216"/>
      <c r="D8" s="23"/>
      <c r="E8" s="24"/>
    </row>
    <row r="9" spans="1:7">
      <c r="A9" s="21"/>
      <c r="B9" s="238"/>
      <c r="C9" s="216"/>
      <c r="D9" s="216"/>
      <c r="E9" s="24"/>
    </row>
    <row r="10" spans="1:7">
      <c r="A10" s="21"/>
      <c r="B10" s="238"/>
      <c r="C10" s="216"/>
      <c r="D10" s="216"/>
      <c r="E10" s="24"/>
    </row>
    <row r="11" spans="1:7">
      <c r="A11" s="17" t="s">
        <v>35</v>
      </c>
      <c r="B11" s="238"/>
      <c r="C11" s="19"/>
      <c r="D11" s="19"/>
      <c r="E11" s="20"/>
    </row>
    <row r="12" spans="1:7">
      <c r="A12" s="21" t="s">
        <v>33</v>
      </c>
      <c r="B12" s="278">
        <v>42864</v>
      </c>
      <c r="C12" s="216"/>
      <c r="D12" s="19"/>
      <c r="E12" s="20"/>
    </row>
    <row r="13" spans="1:7" ht="13.5" thickBot="1">
      <c r="A13" s="25"/>
      <c r="B13" s="26"/>
      <c r="C13" s="27"/>
      <c r="D13" s="27"/>
      <c r="E13" s="28"/>
    </row>
    <row r="14" spans="1:7" ht="13.5" thickBot="1">
      <c r="A14" s="25"/>
      <c r="B14" s="26"/>
      <c r="C14" s="27"/>
      <c r="D14" s="27"/>
      <c r="E14" s="28"/>
    </row>
    <row r="17" spans="1:5">
      <c r="A17" s="367"/>
      <c r="B17" s="367"/>
      <c r="C17" s="367"/>
      <c r="D17" s="367"/>
      <c r="E17" s="367"/>
    </row>
    <row r="18" spans="1:5">
      <c r="A18" s="367"/>
      <c r="B18" s="367"/>
      <c r="C18" s="367"/>
      <c r="D18" s="367"/>
      <c r="E18" s="367"/>
    </row>
  </sheetData>
  <customSheetViews>
    <customSheetView guid="{F165901F-2ED3-463B-B2D8-F03C10664774}">
      <selection sqref="A1:B1"/>
      <pageMargins left="0.75" right="0.75" top="1" bottom="1" header="0.5" footer="0.5"/>
      <pageSetup paperSize="9" orientation="landscape" r:id="rId1"/>
      <headerFooter alignWithMargins="0"/>
    </customSheetView>
    <customSheetView guid="{4815BE6A-DAE3-4DF6-B77E-1B568730B529}">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activeCell="B13" sqref="B13"/>
    </sheetView>
  </sheetViews>
  <sheetFormatPr defaultColWidth="9.28515625" defaultRowHeight="12.75"/>
  <cols>
    <col min="1" max="1" width="77.7109375" style="239" bestFit="1" customWidth="1"/>
    <col min="2" max="2" width="10.5703125" style="239" bestFit="1" customWidth="1"/>
    <col min="3" max="3" width="15.5703125" style="239" bestFit="1" customWidth="1"/>
    <col min="4" max="4" width="14.85546875" style="239" bestFit="1" customWidth="1"/>
    <col min="5" max="5" width="13.5703125" style="239" customWidth="1"/>
    <col min="6" max="6" width="12.28515625" style="239" customWidth="1"/>
    <col min="7" max="7" width="17" style="239" bestFit="1" customWidth="1"/>
    <col min="8" max="8" width="11.28515625" style="239" bestFit="1" customWidth="1"/>
    <col min="9" max="16384" width="9.28515625" style="239"/>
  </cols>
  <sheetData>
    <row r="1" spans="1:6" ht="21" thickBot="1">
      <c r="A1" s="942" t="s">
        <v>894</v>
      </c>
      <c r="B1" s="943"/>
      <c r="C1" s="943"/>
      <c r="D1" s="943"/>
      <c r="E1" s="946" t="s">
        <v>77</v>
      </c>
      <c r="F1" s="947"/>
    </row>
    <row r="2" spans="1:6" ht="12.75" customHeight="1"/>
    <row r="3" spans="1:6" ht="13.5" thickBot="1"/>
    <row r="4" spans="1:6" s="366" customFormat="1" ht="13.5" thickBot="1">
      <c r="A4" s="934" t="s">
        <v>512</v>
      </c>
      <c r="B4" s="935"/>
      <c r="C4" s="935"/>
      <c r="D4" s="936"/>
    </row>
    <row r="5" spans="1:6">
      <c r="A5" s="94"/>
      <c r="B5" s="385" t="s">
        <v>249</v>
      </c>
      <c r="C5" s="385" t="s">
        <v>234</v>
      </c>
      <c r="D5" s="386" t="s">
        <v>139</v>
      </c>
    </row>
    <row r="6" spans="1:6">
      <c r="A6" s="400" t="s">
        <v>264</v>
      </c>
      <c r="B6" s="160"/>
      <c r="C6" s="160"/>
      <c r="D6" s="370"/>
    </row>
    <row r="7" spans="1:6">
      <c r="A7" s="400"/>
      <c r="B7" s="177"/>
      <c r="C7" s="177"/>
      <c r="D7" s="401"/>
    </row>
    <row r="8" spans="1:6">
      <c r="A8" s="400" t="s">
        <v>816</v>
      </c>
      <c r="B8" s="333">
        <v>33520</v>
      </c>
      <c r="C8" s="165"/>
      <c r="D8" s="402"/>
    </row>
    <row r="9" spans="1:6">
      <c r="A9" s="400" t="s">
        <v>817</v>
      </c>
      <c r="B9" s="333">
        <v>17647</v>
      </c>
      <c r="C9" s="165"/>
      <c r="D9" s="402"/>
    </row>
    <row r="10" spans="1:6">
      <c r="A10" s="400" t="s">
        <v>205</v>
      </c>
      <c r="B10" s="333">
        <v>43173</v>
      </c>
      <c r="C10" s="165"/>
      <c r="D10" s="402"/>
    </row>
    <row r="11" spans="1:6">
      <c r="A11" s="403" t="s">
        <v>354</v>
      </c>
      <c r="B11" s="333">
        <v>15293</v>
      </c>
      <c r="C11" s="165"/>
      <c r="D11" s="402"/>
    </row>
    <row r="12" spans="1:6">
      <c r="A12" s="400" t="s">
        <v>818</v>
      </c>
      <c r="B12" s="333">
        <v>46042</v>
      </c>
      <c r="C12" s="165"/>
      <c r="D12" s="370"/>
    </row>
    <row r="13" spans="1:6">
      <c r="A13" s="400" t="s">
        <v>819</v>
      </c>
      <c r="B13" s="333">
        <v>44360</v>
      </c>
      <c r="C13" s="165"/>
      <c r="D13" s="402"/>
    </row>
    <row r="14" spans="1:6">
      <c r="A14" s="94"/>
      <c r="B14" s="716"/>
      <c r="C14" s="165"/>
      <c r="D14" s="402"/>
    </row>
    <row r="15" spans="1:6">
      <c r="A15" s="400" t="s">
        <v>355</v>
      </c>
      <c r="B15" s="333">
        <v>9885</v>
      </c>
      <c r="C15" s="165"/>
      <c r="D15" s="404"/>
    </row>
    <row r="16" spans="1:6">
      <c r="A16" s="400"/>
      <c r="B16" s="165"/>
      <c r="C16" s="165"/>
      <c r="D16" s="404"/>
    </row>
    <row r="17" spans="1:4">
      <c r="A17" s="400" t="s">
        <v>153</v>
      </c>
      <c r="B17" s="179"/>
      <c r="C17" s="179"/>
      <c r="D17" s="721">
        <v>96519</v>
      </c>
    </row>
    <row r="18" spans="1:4">
      <c r="A18" s="400"/>
      <c r="B18" s="165"/>
      <c r="C18" s="165"/>
      <c r="D18" s="404"/>
    </row>
    <row r="19" spans="1:4">
      <c r="A19" s="400" t="s">
        <v>42</v>
      </c>
      <c r="B19" s="165"/>
      <c r="C19" s="333">
        <v>50881</v>
      </c>
      <c r="D19" s="402"/>
    </row>
    <row r="20" spans="1:4">
      <c r="A20" s="400" t="s">
        <v>43</v>
      </c>
      <c r="B20" s="165"/>
      <c r="C20" s="333">
        <v>11107</v>
      </c>
      <c r="D20" s="402"/>
    </row>
    <row r="21" spans="1:4">
      <c r="A21" s="400"/>
      <c r="B21" s="165"/>
      <c r="C21" s="165"/>
      <c r="D21" s="402"/>
    </row>
    <row r="22" spans="1:4">
      <c r="A22" s="405" t="s">
        <v>206</v>
      </c>
      <c r="B22" s="159"/>
      <c r="C22" s="165"/>
      <c r="D22" s="402"/>
    </row>
    <row r="23" spans="1:4">
      <c r="A23" s="406" t="s">
        <v>282</v>
      </c>
      <c r="B23" s="333">
        <v>18923</v>
      </c>
      <c r="C23" s="165"/>
      <c r="D23" s="402"/>
    </row>
    <row r="24" spans="1:4">
      <c r="A24" s="406" t="s">
        <v>283</v>
      </c>
      <c r="B24" s="333">
        <v>13427</v>
      </c>
      <c r="C24" s="165"/>
      <c r="D24" s="404"/>
    </row>
    <row r="25" spans="1:4">
      <c r="A25" s="400"/>
      <c r="B25" s="165"/>
      <c r="C25" s="165"/>
      <c r="D25" s="402"/>
    </row>
    <row r="26" spans="1:4">
      <c r="A26" s="407" t="s">
        <v>383</v>
      </c>
      <c r="B26" s="165"/>
      <c r="C26" s="165"/>
      <c r="D26" s="371"/>
    </row>
    <row r="27" spans="1:4">
      <c r="A27" s="387" t="s">
        <v>332</v>
      </c>
      <c r="B27" s="333"/>
      <c r="C27" s="165"/>
      <c r="D27" s="371">
        <v>66294.117549884046</v>
      </c>
    </row>
    <row r="28" spans="1:4">
      <c r="A28" s="387" t="s">
        <v>371</v>
      </c>
      <c r="B28" s="333"/>
      <c r="C28" s="165"/>
      <c r="D28" s="371">
        <v>104802.0894522388</v>
      </c>
    </row>
    <row r="29" spans="1:4">
      <c r="A29" s="408"/>
      <c r="B29" s="165"/>
      <c r="C29" s="165"/>
      <c r="D29" s="371"/>
    </row>
    <row r="30" spans="1:4">
      <c r="A30" s="409" t="s">
        <v>384</v>
      </c>
      <c r="B30" s="165"/>
      <c r="C30" s="165"/>
      <c r="D30" s="371"/>
    </row>
    <row r="31" spans="1:4">
      <c r="A31" s="387" t="s">
        <v>385</v>
      </c>
      <c r="B31" s="333">
        <v>23500</v>
      </c>
      <c r="C31" s="165"/>
      <c r="D31" s="371"/>
    </row>
    <row r="32" spans="1:4">
      <c r="A32" s="387" t="s">
        <v>386</v>
      </c>
      <c r="B32" s="716"/>
      <c r="C32" s="333">
        <v>37441.135507648149</v>
      </c>
      <c r="D32" s="371"/>
    </row>
    <row r="33" spans="1:4">
      <c r="A33" s="387" t="s">
        <v>387</v>
      </c>
      <c r="B33" s="716"/>
      <c r="C33" s="333">
        <v>56161.703261472227</v>
      </c>
      <c r="D33" s="371"/>
    </row>
    <row r="34" spans="1:4">
      <c r="A34" s="410"/>
      <c r="B34" s="163"/>
      <c r="C34" s="164"/>
      <c r="D34" s="372"/>
    </row>
    <row r="35" spans="1:4">
      <c r="A35" s="411" t="s">
        <v>292</v>
      </c>
      <c r="B35" s="158"/>
      <c r="C35" s="158"/>
      <c r="D35" s="412"/>
    </row>
    <row r="36" spans="1:4" ht="13.5" thickBot="1">
      <c r="A36" s="302"/>
      <c r="B36" s="180"/>
      <c r="C36" s="180"/>
      <c r="D36" s="413"/>
    </row>
    <row r="37" spans="1:4" ht="13.5" thickBot="1">
      <c r="A37" s="414" t="s">
        <v>857</v>
      </c>
      <c r="B37" s="170"/>
      <c r="C37" s="169"/>
      <c r="D37" s="370"/>
    </row>
    <row r="38" spans="1:4">
      <c r="A38" s="415"/>
      <c r="B38" s="216"/>
      <c r="C38" s="2"/>
      <c r="D38" s="416"/>
    </row>
    <row r="39" spans="1:4">
      <c r="A39" s="417" t="s">
        <v>242</v>
      </c>
      <c r="B39" s="181" t="s">
        <v>282</v>
      </c>
      <c r="C39" s="181" t="s">
        <v>283</v>
      </c>
      <c r="D39" s="370"/>
    </row>
    <row r="40" spans="1:4">
      <c r="A40" s="418" t="s">
        <v>280</v>
      </c>
      <c r="B40" s="278">
        <v>1130</v>
      </c>
      <c r="C40">
        <v>710</v>
      </c>
      <c r="D40" s="370"/>
    </row>
    <row r="41" spans="1:4">
      <c r="A41" s="418" t="s">
        <v>281</v>
      </c>
      <c r="B41" s="278">
        <v>1280</v>
      </c>
      <c r="C41">
        <v>790</v>
      </c>
      <c r="D41" s="370"/>
    </row>
    <row r="42" spans="1:4">
      <c r="A42" s="418"/>
      <c r="B42" s="165"/>
      <c r="C42" s="165"/>
      <c r="D42" s="370"/>
    </row>
    <row r="43" spans="1:4">
      <c r="A43" s="417" t="s">
        <v>243</v>
      </c>
      <c r="B43" s="181" t="s">
        <v>282</v>
      </c>
      <c r="C43" s="181" t="s">
        <v>283</v>
      </c>
      <c r="D43" s="370"/>
    </row>
    <row r="44" spans="1:4">
      <c r="A44" s="418" t="s">
        <v>280</v>
      </c>
      <c r="B44">
        <v>610</v>
      </c>
      <c r="C44">
        <v>330</v>
      </c>
      <c r="D44" s="370"/>
    </row>
    <row r="45" spans="1:4" ht="13.5" thickBot="1">
      <c r="A45" s="419" t="s">
        <v>281</v>
      </c>
      <c r="B45" s="3">
        <v>760</v>
      </c>
      <c r="C45" s="3">
        <v>420</v>
      </c>
      <c r="D45" s="420"/>
    </row>
    <row r="46" spans="1:4">
      <c r="A46" s="160"/>
      <c r="B46" s="164"/>
      <c r="C46" s="164"/>
      <c r="D46" s="172"/>
    </row>
    <row r="47" spans="1:4" s="366" customFormat="1" ht="13.5" thickBot="1">
      <c r="A47" s="160"/>
      <c r="B47" s="164"/>
      <c r="C47" s="164"/>
      <c r="D47" s="172"/>
    </row>
    <row r="48" spans="1:4" s="366" customFormat="1" ht="13.5" thickBot="1">
      <c r="A48" s="934" t="s">
        <v>511</v>
      </c>
      <c r="B48" s="935"/>
      <c r="C48" s="935"/>
      <c r="D48" s="936"/>
    </row>
    <row r="49" spans="1:4">
      <c r="A49" s="94"/>
      <c r="B49" s="385" t="s">
        <v>249</v>
      </c>
      <c r="C49" s="385" t="s">
        <v>234</v>
      </c>
      <c r="D49" s="386" t="s">
        <v>139</v>
      </c>
    </row>
    <row r="50" spans="1:4">
      <c r="A50" s="94"/>
      <c r="B50" s="716"/>
      <c r="C50" s="716"/>
      <c r="D50" s="717"/>
    </row>
    <row r="51" spans="1:4">
      <c r="A51" s="400" t="s">
        <v>393</v>
      </c>
      <c r="B51" s="179"/>
      <c r="C51" s="179"/>
      <c r="D51" s="721">
        <v>650000</v>
      </c>
    </row>
    <row r="52" spans="1:4" ht="13.5" thickBot="1">
      <c r="A52" s="421"/>
      <c r="B52" s="198"/>
      <c r="C52" s="198"/>
      <c r="D52" s="420"/>
    </row>
    <row r="53" spans="1:4" s="366" customFormat="1">
      <c r="A53" s="160"/>
      <c r="B53" s="160"/>
      <c r="C53" s="160"/>
      <c r="D53" s="160"/>
    </row>
    <row r="54" spans="1:4" s="366" customFormat="1" ht="13.5" thickBot="1">
      <c r="A54" s="160"/>
      <c r="B54" s="160"/>
      <c r="C54" s="160"/>
      <c r="D54" s="160"/>
    </row>
    <row r="55" spans="1:4" ht="13.5" thickBot="1">
      <c r="A55" s="934" t="s">
        <v>510</v>
      </c>
      <c r="B55" s="935"/>
      <c r="C55" s="935"/>
      <c r="D55" s="936"/>
    </row>
    <row r="56" spans="1:4">
      <c r="A56" s="415"/>
      <c r="B56" s="182"/>
      <c r="C56" s="183"/>
      <c r="D56" s="370"/>
    </row>
    <row r="57" spans="1:4">
      <c r="A57" s="418" t="s">
        <v>293</v>
      </c>
      <c r="B57" s="278">
        <v>42227</v>
      </c>
      <c r="C57" s="216"/>
      <c r="D57" s="370"/>
    </row>
    <row r="58" spans="1:4" ht="13.5" thickBot="1">
      <c r="A58" s="422"/>
      <c r="B58" s="423"/>
      <c r="C58" s="424"/>
      <c r="D58" s="420"/>
    </row>
    <row r="59" spans="1:4">
      <c r="A59" s="165"/>
      <c r="B59" s="240"/>
      <c r="C59" s="165"/>
      <c r="D59" s="152"/>
    </row>
  </sheetData>
  <customSheetViews>
    <customSheetView guid="{F165901F-2ED3-463B-B2D8-F03C10664774}" fitToPage="1">
      <selection sqref="A1:D1"/>
      <pageMargins left="0.75" right="0.75" top="1" bottom="1" header="0.5" footer="0.5"/>
      <pageSetup paperSize="9" fitToHeight="0" orientation="landscape" r:id="rId1"/>
      <headerFooter alignWithMargins="0"/>
    </customSheetView>
    <customSheetView guid="{4815BE6A-DAE3-4DF6-B77E-1B568730B529}" fitToPage="1">
      <selection activeCell="D51" sqref="D5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N214"/>
  <sheetViews>
    <sheetView zoomScale="120" zoomScaleNormal="120" workbookViewId="0">
      <selection activeCell="C22" sqref="C22"/>
    </sheetView>
  </sheetViews>
  <sheetFormatPr defaultColWidth="9.140625" defaultRowHeight="12.75"/>
  <cols>
    <col min="1" max="1" width="8" style="759" customWidth="1"/>
    <col min="2" max="2" width="58.28515625" style="759" customWidth="1"/>
    <col min="3" max="3" width="13.42578125" style="759" customWidth="1"/>
    <col min="4" max="4" width="12.42578125" style="759" customWidth="1"/>
    <col min="5" max="5" width="10.7109375" style="759" customWidth="1"/>
    <col min="6" max="6" width="10.28515625" style="759" customWidth="1"/>
    <col min="7" max="7" width="13.28515625" style="759" customWidth="1"/>
    <col min="8" max="8" width="10.7109375" style="759" customWidth="1"/>
    <col min="9" max="9" width="12.28515625" style="759" customWidth="1"/>
    <col min="10" max="10" width="10.7109375" style="759" customWidth="1"/>
    <col min="11" max="11" width="10.28515625" style="759" customWidth="1"/>
    <col min="12" max="12" width="40.7109375" style="759" customWidth="1"/>
    <col min="13" max="13" width="9.42578125" style="759" customWidth="1"/>
    <col min="14" max="14" width="9.7109375" style="759" customWidth="1"/>
    <col min="15" max="15" width="9.42578125" style="759" customWidth="1"/>
    <col min="16" max="18" width="9.140625" style="759"/>
    <col min="19" max="19" width="13.42578125" style="759" customWidth="1"/>
    <col min="20" max="20" width="14.28515625" style="759" customWidth="1"/>
    <col min="21" max="21" width="13.42578125" style="759" customWidth="1"/>
    <col min="22" max="22" width="11.7109375" style="759" customWidth="1"/>
    <col min="23" max="23" width="12.42578125" style="759" customWidth="1"/>
    <col min="24" max="24" width="11.7109375" style="759" customWidth="1"/>
    <col min="25" max="16384" width="9.140625" style="759"/>
  </cols>
  <sheetData>
    <row r="1" spans="1:144" ht="21" thickBot="1">
      <c r="A1" s="942" t="s">
        <v>894</v>
      </c>
      <c r="B1" s="943"/>
      <c r="C1" s="943"/>
      <c r="D1" s="943"/>
      <c r="E1" s="943"/>
      <c r="F1" s="943"/>
      <c r="G1" s="943"/>
      <c r="H1" s="940" t="s">
        <v>77</v>
      </c>
      <c r="I1" s="940"/>
      <c r="J1" s="941"/>
    </row>
    <row r="2" spans="1:144" ht="20.25">
      <c r="A2" s="377"/>
      <c r="B2" s="377"/>
      <c r="C2" s="761"/>
      <c r="D2" s="378"/>
      <c r="E2" s="378"/>
      <c r="F2" s="378"/>
    </row>
    <row r="3" spans="1:144" ht="21" thickBot="1">
      <c r="A3" s="377"/>
      <c r="B3" s="377"/>
      <c r="C3" s="761"/>
      <c r="D3" s="378"/>
      <c r="E3" s="378"/>
      <c r="F3" s="378"/>
      <c r="G3" s="761"/>
      <c r="H3" s="761"/>
      <c r="I3" s="761"/>
      <c r="J3" s="761"/>
      <c r="K3" s="761"/>
      <c r="L3" s="761"/>
    </row>
    <row r="4" spans="1:144" ht="13.5" thickBot="1">
      <c r="A4" s="934" t="s">
        <v>820</v>
      </c>
      <c r="B4" s="935"/>
      <c r="C4" s="935"/>
      <c r="D4" s="935"/>
      <c r="E4" s="935"/>
      <c r="F4" s="935"/>
      <c r="G4" s="935"/>
      <c r="H4" s="935"/>
      <c r="I4" s="935"/>
      <c r="J4" s="936"/>
      <c r="K4" s="295"/>
      <c r="L4" s="295"/>
    </row>
    <row r="5" spans="1:144">
      <c r="A5" s="428"/>
      <c r="B5" s="429"/>
      <c r="C5" s="295"/>
      <c r="D5" s="173"/>
      <c r="E5" s="173"/>
      <c r="F5" s="173"/>
      <c r="G5" s="295"/>
      <c r="H5" s="295"/>
      <c r="I5" s="295"/>
      <c r="J5" s="430"/>
      <c r="K5" s="295"/>
      <c r="L5" s="224"/>
    </row>
    <row r="6" spans="1:144">
      <c r="A6" s="431"/>
      <c r="B6" s="225" t="s">
        <v>39</v>
      </c>
      <c r="C6" s="951" t="s">
        <v>40</v>
      </c>
      <c r="D6" s="951"/>
      <c r="E6" s="951"/>
      <c r="F6" s="952"/>
      <c r="G6" s="953" t="s">
        <v>41</v>
      </c>
      <c r="H6" s="951"/>
      <c r="I6" s="951"/>
      <c r="J6" s="954"/>
      <c r="K6" s="295"/>
    </row>
    <row r="7" spans="1:144" ht="27.75" customHeight="1">
      <c r="A7" s="432" t="s">
        <v>146</v>
      </c>
      <c r="B7" s="226" t="s">
        <v>255</v>
      </c>
      <c r="C7" s="227" t="s">
        <v>187</v>
      </c>
      <c r="D7" s="227" t="s">
        <v>147</v>
      </c>
      <c r="E7" s="227" t="s">
        <v>188</v>
      </c>
      <c r="F7" s="227" t="s">
        <v>135</v>
      </c>
      <c r="G7" s="296" t="s">
        <v>187</v>
      </c>
      <c r="H7" s="227" t="s">
        <v>147</v>
      </c>
      <c r="I7" s="227" t="s">
        <v>188</v>
      </c>
      <c r="J7" s="433" t="s">
        <v>135</v>
      </c>
      <c r="K7" s="761"/>
      <c r="L7" s="227"/>
    </row>
    <row r="8" spans="1:144">
      <c r="A8" s="434" t="s">
        <v>148</v>
      </c>
      <c r="B8" s="228"/>
      <c r="C8" s="426" t="s">
        <v>257</v>
      </c>
      <c r="D8" s="426" t="s">
        <v>269</v>
      </c>
      <c r="E8" s="426" t="s">
        <v>257</v>
      </c>
      <c r="F8" s="426" t="s">
        <v>258</v>
      </c>
      <c r="G8" s="427" t="s">
        <v>257</v>
      </c>
      <c r="H8" s="426" t="s">
        <v>269</v>
      </c>
      <c r="I8" s="426" t="s">
        <v>257</v>
      </c>
      <c r="J8" s="435" t="s">
        <v>258</v>
      </c>
    </row>
    <row r="9" spans="1:144" ht="14.25">
      <c r="A9" s="436">
        <v>327</v>
      </c>
      <c r="B9" s="34" t="s">
        <v>360</v>
      </c>
      <c r="C9" s="278">
        <v>59100</v>
      </c>
      <c r="D9" s="835" t="s">
        <v>194</v>
      </c>
      <c r="E9" s="278">
        <v>7670</v>
      </c>
      <c r="F9" s="278">
        <v>8330</v>
      </c>
      <c r="G9" s="708">
        <f>C9*1.05</f>
        <v>62055</v>
      </c>
      <c r="H9" s="835" t="s">
        <v>194</v>
      </c>
      <c r="I9" s="9">
        <f>E9*1.1</f>
        <v>8437</v>
      </c>
      <c r="J9" s="709">
        <f>F9*1.19</f>
        <v>9912.6999999999989</v>
      </c>
      <c r="L9" s="297"/>
    </row>
    <row r="10" spans="1:144" s="757" customFormat="1" ht="14.25">
      <c r="A10" s="436">
        <v>427</v>
      </c>
      <c r="B10" s="34" t="s">
        <v>655</v>
      </c>
      <c r="C10" s="278">
        <v>59100</v>
      </c>
      <c r="D10" s="835"/>
      <c r="E10" s="278">
        <f>+E9</f>
        <v>7670</v>
      </c>
      <c r="F10" s="278">
        <f>+F9</f>
        <v>8330</v>
      </c>
      <c r="G10" s="708">
        <f>C10*1.05</f>
        <v>62055</v>
      </c>
      <c r="H10" s="835">
        <v>0</v>
      </c>
      <c r="I10" s="9">
        <f>E10*1.1</f>
        <v>8437</v>
      </c>
      <c r="J10" s="709">
        <f>F10*1.19</f>
        <v>9912.6999999999989</v>
      </c>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5"/>
      <c r="AY10" s="865"/>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5"/>
      <c r="CG10" s="865"/>
      <c r="CH10" s="865"/>
      <c r="CI10" s="865"/>
      <c r="CJ10" s="865"/>
      <c r="CK10" s="865"/>
      <c r="CL10" s="865"/>
      <c r="CM10" s="865"/>
      <c r="CN10" s="865"/>
      <c r="CO10" s="865"/>
      <c r="CP10" s="865"/>
      <c r="CQ10" s="865"/>
      <c r="CR10" s="865"/>
      <c r="CS10" s="865"/>
      <c r="CT10" s="865"/>
      <c r="CU10" s="865"/>
      <c r="CV10" s="865"/>
      <c r="CW10" s="865"/>
      <c r="CX10" s="865"/>
      <c r="CY10" s="865"/>
      <c r="CZ10" s="865"/>
      <c r="DA10" s="865"/>
      <c r="DB10" s="865"/>
      <c r="DC10" s="865"/>
      <c r="DD10" s="865"/>
      <c r="DE10" s="865"/>
      <c r="DF10" s="865"/>
      <c r="DG10" s="865"/>
      <c r="DH10" s="865"/>
      <c r="DI10" s="865"/>
      <c r="DJ10" s="865"/>
      <c r="DK10" s="865"/>
      <c r="DL10" s="865"/>
      <c r="DM10" s="865"/>
      <c r="DN10" s="865"/>
      <c r="DO10" s="865"/>
      <c r="DP10" s="865"/>
      <c r="DQ10" s="865"/>
      <c r="DR10" s="865"/>
      <c r="DS10" s="865"/>
      <c r="DT10" s="865"/>
      <c r="DU10" s="865"/>
      <c r="DV10" s="865"/>
      <c r="DW10" s="865"/>
      <c r="DX10" s="865"/>
      <c r="DY10" s="865"/>
      <c r="DZ10" s="865"/>
      <c r="EA10" s="865"/>
      <c r="EB10" s="865"/>
      <c r="EC10" s="865"/>
      <c r="ED10" s="865"/>
      <c r="EE10" s="865"/>
      <c r="EF10" s="865"/>
      <c r="EG10" s="865"/>
      <c r="EH10" s="865"/>
      <c r="EI10" s="865"/>
      <c r="EJ10" s="865"/>
      <c r="EK10" s="865"/>
      <c r="EL10" s="865"/>
      <c r="EM10" s="865"/>
      <c r="EN10" s="865"/>
    </row>
    <row r="11" spans="1:144" ht="14.25">
      <c r="A11" s="436">
        <v>326</v>
      </c>
      <c r="B11" s="34" t="s">
        <v>361</v>
      </c>
      <c r="C11" s="278">
        <v>81820</v>
      </c>
      <c r="D11" s="835" t="s">
        <v>194</v>
      </c>
      <c r="E11" s="278">
        <v>12070</v>
      </c>
      <c r="F11" s="278">
        <v>24860</v>
      </c>
      <c r="G11" s="708">
        <f>C11*1.07</f>
        <v>87547.400000000009</v>
      </c>
      <c r="H11" s="835" t="s">
        <v>194</v>
      </c>
      <c r="I11" s="9">
        <f>E11*1.1</f>
        <v>13277.000000000002</v>
      </c>
      <c r="J11" s="709">
        <f>F11*1.19</f>
        <v>29583.399999999998</v>
      </c>
      <c r="L11" s="297"/>
    </row>
    <row r="12" spans="1:144" ht="14.25">
      <c r="A12" s="436">
        <v>328</v>
      </c>
      <c r="B12" s="34" t="s">
        <v>375</v>
      </c>
      <c r="C12" s="278">
        <v>81820</v>
      </c>
      <c r="D12" s="835" t="s">
        <v>194</v>
      </c>
      <c r="E12" s="278">
        <v>12070</v>
      </c>
      <c r="F12" s="278">
        <v>24860</v>
      </c>
      <c r="G12" s="708">
        <f>C12*1.07</f>
        <v>87547.400000000009</v>
      </c>
      <c r="H12" s="835" t="s">
        <v>194</v>
      </c>
      <c r="I12" s="9">
        <f>E12*1.11</f>
        <v>13397.7</v>
      </c>
      <c r="J12" s="709">
        <f>F12*1.19</f>
        <v>29583.399999999998</v>
      </c>
      <c r="L12" s="297"/>
    </row>
    <row r="13" spans="1:144" ht="14.25">
      <c r="A13" s="436">
        <v>329</v>
      </c>
      <c r="B13" s="34" t="s">
        <v>343</v>
      </c>
      <c r="C13" s="278">
        <v>81820</v>
      </c>
      <c r="D13" s="835" t="s">
        <v>194</v>
      </c>
      <c r="E13" s="278">
        <v>12070</v>
      </c>
      <c r="F13" s="278">
        <v>19530</v>
      </c>
      <c r="G13" s="708">
        <f t="shared" ref="G13:G16" si="0">C13*1.07</f>
        <v>87547.400000000009</v>
      </c>
      <c r="H13" s="835" t="s">
        <v>194</v>
      </c>
      <c r="I13" s="9">
        <f t="shared" ref="I13:I16" si="1">E13*1.11</f>
        <v>13397.7</v>
      </c>
      <c r="J13" s="709">
        <f t="shared" ref="J13:J27" si="2">F13*1.19</f>
        <v>23240.7</v>
      </c>
      <c r="L13" s="297"/>
    </row>
    <row r="14" spans="1:144" s="757" customFormat="1" ht="14.25">
      <c r="A14" s="436">
        <v>426</v>
      </c>
      <c r="B14" s="34" t="s">
        <v>657</v>
      </c>
      <c r="C14" s="278">
        <v>81820</v>
      </c>
      <c r="D14" s="835" t="str">
        <f t="shared" ref="D14:F14" si="3">+D11</f>
        <v>-</v>
      </c>
      <c r="E14" s="278">
        <f t="shared" si="3"/>
        <v>12070</v>
      </c>
      <c r="F14" s="278">
        <f t="shared" si="3"/>
        <v>24860</v>
      </c>
      <c r="G14" s="708">
        <f t="shared" si="0"/>
        <v>87547.400000000009</v>
      </c>
      <c r="H14" s="835">
        <v>0</v>
      </c>
      <c r="I14" s="9">
        <f t="shared" si="1"/>
        <v>13397.7</v>
      </c>
      <c r="J14" s="709">
        <f t="shared" si="2"/>
        <v>29583.399999999998</v>
      </c>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5"/>
      <c r="AY14" s="865"/>
      <c r="AZ14" s="865"/>
      <c r="BA14" s="865"/>
      <c r="BB14" s="865"/>
      <c r="BC14" s="865"/>
      <c r="BD14" s="865"/>
      <c r="BE14" s="865"/>
      <c r="BF14" s="865"/>
      <c r="BG14" s="865"/>
      <c r="BH14" s="865"/>
      <c r="BI14" s="865"/>
      <c r="BJ14" s="865"/>
      <c r="BK14" s="865"/>
      <c r="BL14" s="865"/>
      <c r="BM14" s="865"/>
      <c r="BN14" s="865"/>
      <c r="BO14" s="865"/>
      <c r="BP14" s="865"/>
      <c r="BQ14" s="865"/>
      <c r="BR14" s="865"/>
      <c r="BS14" s="865"/>
      <c r="BT14" s="865"/>
      <c r="BU14" s="865"/>
      <c r="BV14" s="865"/>
      <c r="BW14" s="865"/>
      <c r="BX14" s="865"/>
      <c r="BY14" s="865"/>
      <c r="BZ14" s="865"/>
      <c r="CA14" s="865"/>
      <c r="CB14" s="865"/>
      <c r="CC14" s="865"/>
      <c r="CD14" s="865"/>
      <c r="CE14" s="865"/>
      <c r="CF14" s="865"/>
      <c r="CG14" s="865"/>
      <c r="CH14" s="865"/>
      <c r="CI14" s="865"/>
      <c r="CJ14" s="865"/>
      <c r="CK14" s="865"/>
      <c r="CL14" s="865"/>
      <c r="CM14" s="865"/>
      <c r="CN14" s="865"/>
      <c r="CO14" s="865"/>
      <c r="CP14" s="865"/>
      <c r="CQ14" s="865"/>
      <c r="CR14" s="865"/>
      <c r="CS14" s="865"/>
      <c r="CT14" s="865"/>
      <c r="CU14" s="865"/>
      <c r="CV14" s="865"/>
      <c r="CW14" s="865"/>
      <c r="CX14" s="865"/>
      <c r="CY14" s="865"/>
      <c r="CZ14" s="865"/>
      <c r="DA14" s="865"/>
      <c r="DB14" s="865"/>
      <c r="DC14" s="865"/>
      <c r="DD14" s="865"/>
      <c r="DE14" s="865"/>
      <c r="DF14" s="865"/>
      <c r="DG14" s="865"/>
      <c r="DH14" s="865"/>
      <c r="DI14" s="865"/>
      <c r="DJ14" s="865"/>
      <c r="DK14" s="865"/>
      <c r="DL14" s="865"/>
      <c r="DM14" s="865"/>
      <c r="DN14" s="865"/>
      <c r="DO14" s="865"/>
      <c r="DP14" s="865"/>
      <c r="DQ14" s="865"/>
      <c r="DR14" s="865"/>
      <c r="DS14" s="865"/>
      <c r="DT14" s="865"/>
      <c r="DU14" s="865"/>
      <c r="DV14" s="865"/>
      <c r="DW14" s="865"/>
      <c r="DX14" s="865"/>
      <c r="DY14" s="865"/>
      <c r="DZ14" s="865"/>
      <c r="EA14" s="865"/>
      <c r="EB14" s="865"/>
      <c r="EC14" s="865"/>
      <c r="ED14" s="865"/>
      <c r="EE14" s="865"/>
      <c r="EF14" s="865"/>
      <c r="EG14" s="865"/>
      <c r="EH14" s="865"/>
      <c r="EI14" s="865"/>
      <c r="EJ14" s="865"/>
      <c r="EK14" s="865"/>
      <c r="EL14" s="865"/>
      <c r="EM14" s="865"/>
      <c r="EN14" s="865"/>
    </row>
    <row r="15" spans="1:144" s="757" customFormat="1" ht="14.25">
      <c r="A15" s="436">
        <v>428</v>
      </c>
      <c r="B15" s="34" t="s">
        <v>656</v>
      </c>
      <c r="C15" s="278">
        <v>81820</v>
      </c>
      <c r="D15" s="835" t="str">
        <f t="shared" ref="D15:F15" si="4">+D12</f>
        <v>-</v>
      </c>
      <c r="E15" s="278">
        <f t="shared" si="4"/>
        <v>12070</v>
      </c>
      <c r="F15" s="278">
        <f t="shared" si="4"/>
        <v>24860</v>
      </c>
      <c r="G15" s="708">
        <f t="shared" si="0"/>
        <v>87547.400000000009</v>
      </c>
      <c r="H15" s="835">
        <v>0</v>
      </c>
      <c r="I15" s="9">
        <f t="shared" si="1"/>
        <v>13397.7</v>
      </c>
      <c r="J15" s="709">
        <f t="shared" si="2"/>
        <v>29583.399999999998</v>
      </c>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5"/>
      <c r="AY15" s="865"/>
      <c r="AZ15" s="865"/>
      <c r="BA15" s="865"/>
      <c r="BB15" s="865"/>
      <c r="BC15" s="865"/>
      <c r="BD15" s="865"/>
      <c r="BE15" s="865"/>
      <c r="BF15" s="865"/>
      <c r="BG15" s="865"/>
      <c r="BH15" s="865"/>
      <c r="BI15" s="865"/>
      <c r="BJ15" s="865"/>
      <c r="BK15" s="865"/>
      <c r="BL15" s="865"/>
      <c r="BM15" s="865"/>
      <c r="BN15" s="865"/>
      <c r="BO15" s="865"/>
      <c r="BP15" s="865"/>
      <c r="BQ15" s="865"/>
      <c r="BR15" s="865"/>
      <c r="BS15" s="865"/>
      <c r="BT15" s="865"/>
      <c r="BU15" s="865"/>
      <c r="BV15" s="865"/>
      <c r="BW15" s="865"/>
      <c r="BX15" s="865"/>
      <c r="BY15" s="865"/>
      <c r="BZ15" s="865"/>
      <c r="CA15" s="865"/>
      <c r="CB15" s="865"/>
      <c r="CC15" s="865"/>
      <c r="CD15" s="865"/>
      <c r="CE15" s="865"/>
      <c r="CF15" s="865"/>
      <c r="CG15" s="865"/>
      <c r="CH15" s="865"/>
      <c r="CI15" s="865"/>
      <c r="CJ15" s="865"/>
      <c r="CK15" s="865"/>
      <c r="CL15" s="865"/>
      <c r="CM15" s="865"/>
      <c r="CN15" s="865"/>
      <c r="CO15" s="865"/>
      <c r="CP15" s="865"/>
      <c r="CQ15" s="865"/>
      <c r="CR15" s="865"/>
      <c r="CS15" s="865"/>
      <c r="CT15" s="865"/>
      <c r="CU15" s="865"/>
      <c r="CV15" s="865"/>
      <c r="CW15" s="865"/>
      <c r="CX15" s="865"/>
      <c r="CY15" s="865"/>
      <c r="CZ15" s="865"/>
      <c r="DA15" s="865"/>
      <c r="DB15" s="865"/>
      <c r="DC15" s="865"/>
      <c r="DD15" s="865"/>
      <c r="DE15" s="865"/>
      <c r="DF15" s="865"/>
      <c r="DG15" s="865"/>
      <c r="DH15" s="865"/>
      <c r="DI15" s="865"/>
      <c r="DJ15" s="865"/>
      <c r="DK15" s="865"/>
      <c r="DL15" s="865"/>
      <c r="DM15" s="865"/>
      <c r="DN15" s="865"/>
      <c r="DO15" s="865"/>
      <c r="DP15" s="865"/>
      <c r="DQ15" s="865"/>
      <c r="DR15" s="865"/>
      <c r="DS15" s="865"/>
      <c r="DT15" s="865"/>
      <c r="DU15" s="865"/>
      <c r="DV15" s="865"/>
      <c r="DW15" s="865"/>
      <c r="DX15" s="865"/>
      <c r="DY15" s="865"/>
      <c r="DZ15" s="865"/>
      <c r="EA15" s="865"/>
      <c r="EB15" s="865"/>
      <c r="EC15" s="865"/>
      <c r="ED15" s="865"/>
      <c r="EE15" s="865"/>
      <c r="EF15" s="865"/>
      <c r="EG15" s="865"/>
      <c r="EH15" s="865"/>
      <c r="EI15" s="865"/>
      <c r="EJ15" s="865"/>
      <c r="EK15" s="865"/>
      <c r="EL15" s="865"/>
      <c r="EM15" s="865"/>
      <c r="EN15" s="865"/>
    </row>
    <row r="16" spans="1:144" s="757" customFormat="1" ht="14.25">
      <c r="A16" s="436">
        <v>429</v>
      </c>
      <c r="B16" s="34" t="s">
        <v>658</v>
      </c>
      <c r="C16" s="278">
        <v>81820</v>
      </c>
      <c r="D16" s="835" t="str">
        <f t="shared" ref="D16:F16" si="5">+D13</f>
        <v>-</v>
      </c>
      <c r="E16" s="278">
        <f t="shared" si="5"/>
        <v>12070</v>
      </c>
      <c r="F16" s="278">
        <f t="shared" si="5"/>
        <v>19530</v>
      </c>
      <c r="G16" s="708">
        <f t="shared" si="0"/>
        <v>87547.400000000009</v>
      </c>
      <c r="H16" s="835">
        <v>0</v>
      </c>
      <c r="I16" s="9">
        <f t="shared" si="1"/>
        <v>13397.7</v>
      </c>
      <c r="J16" s="709">
        <f t="shared" si="2"/>
        <v>23240.7</v>
      </c>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865"/>
      <c r="AQ16" s="865"/>
      <c r="AR16" s="865"/>
      <c r="AS16" s="865"/>
      <c r="AT16" s="865"/>
      <c r="AU16" s="865"/>
      <c r="AV16" s="865"/>
      <c r="AW16" s="865"/>
      <c r="AX16" s="865"/>
      <c r="AY16" s="865"/>
      <c r="AZ16" s="865"/>
      <c r="BA16" s="865"/>
      <c r="BB16" s="865"/>
      <c r="BC16" s="865"/>
      <c r="BD16" s="865"/>
      <c r="BE16" s="865"/>
      <c r="BF16" s="865"/>
      <c r="BG16" s="865"/>
      <c r="BH16" s="865"/>
      <c r="BI16" s="865"/>
      <c r="BJ16" s="865"/>
      <c r="BK16" s="865"/>
      <c r="BL16" s="865"/>
      <c r="BM16" s="865"/>
      <c r="BN16" s="865"/>
      <c r="BO16" s="865"/>
      <c r="BP16" s="865"/>
      <c r="BQ16" s="865"/>
      <c r="BR16" s="865"/>
      <c r="BS16" s="865"/>
      <c r="BT16" s="865"/>
      <c r="BU16" s="865"/>
      <c r="BV16" s="865"/>
      <c r="BW16" s="865"/>
      <c r="BX16" s="865"/>
      <c r="BY16" s="865"/>
      <c r="BZ16" s="865"/>
      <c r="CA16" s="865"/>
      <c r="CB16" s="865"/>
      <c r="CC16" s="865"/>
      <c r="CD16" s="865"/>
      <c r="CE16" s="865"/>
      <c r="CF16" s="865"/>
      <c r="CG16" s="865"/>
      <c r="CH16" s="865"/>
      <c r="CI16" s="865"/>
      <c r="CJ16" s="865"/>
      <c r="CK16" s="865"/>
      <c r="CL16" s="865"/>
      <c r="CM16" s="865"/>
      <c r="CN16" s="865"/>
      <c r="CO16" s="865"/>
      <c r="CP16" s="865"/>
      <c r="CQ16" s="865"/>
      <c r="CR16" s="865"/>
      <c r="CS16" s="865"/>
      <c r="CT16" s="865"/>
      <c r="CU16" s="865"/>
      <c r="CV16" s="865"/>
      <c r="CW16" s="865"/>
      <c r="CX16" s="865"/>
      <c r="CY16" s="865"/>
      <c r="CZ16" s="865"/>
      <c r="DA16" s="865"/>
      <c r="DB16" s="865"/>
      <c r="DC16" s="865"/>
      <c r="DD16" s="865"/>
      <c r="DE16" s="865"/>
      <c r="DF16" s="865"/>
      <c r="DG16" s="865"/>
      <c r="DH16" s="865"/>
      <c r="DI16" s="865"/>
      <c r="DJ16" s="865"/>
      <c r="DK16" s="865"/>
      <c r="DL16" s="865"/>
      <c r="DM16" s="865"/>
      <c r="DN16" s="865"/>
      <c r="DO16" s="865"/>
      <c r="DP16" s="865"/>
      <c r="DQ16" s="865"/>
      <c r="DR16" s="865"/>
      <c r="DS16" s="865"/>
      <c r="DT16" s="865"/>
      <c r="DU16" s="865"/>
      <c r="DV16" s="865"/>
      <c r="DW16" s="865"/>
      <c r="DX16" s="865"/>
      <c r="DY16" s="865"/>
      <c r="DZ16" s="865"/>
      <c r="EA16" s="865"/>
      <c r="EB16" s="865"/>
      <c r="EC16" s="865"/>
      <c r="ED16" s="865"/>
      <c r="EE16" s="865"/>
      <c r="EF16" s="865"/>
      <c r="EG16" s="865"/>
      <c r="EH16" s="865"/>
      <c r="EI16" s="865"/>
      <c r="EJ16" s="865"/>
      <c r="EK16" s="865"/>
      <c r="EL16" s="865"/>
      <c r="EM16" s="865"/>
      <c r="EN16" s="865"/>
    </row>
    <row r="17" spans="1:12" ht="14.25">
      <c r="A17" s="436">
        <v>15</v>
      </c>
      <c r="B17" s="34" t="s">
        <v>689</v>
      </c>
      <c r="C17" s="278">
        <v>53730</v>
      </c>
      <c r="D17" s="278">
        <v>3000</v>
      </c>
      <c r="E17" s="278">
        <v>7670</v>
      </c>
      <c r="F17" s="278">
        <v>8010</v>
      </c>
      <c r="G17" s="708">
        <f>C17*1.05</f>
        <v>56416.5</v>
      </c>
      <c r="H17" s="9">
        <f>D17*1.05</f>
        <v>3150</v>
      </c>
      <c r="I17" s="9">
        <f>E17*1.1</f>
        <v>8437</v>
      </c>
      <c r="J17" s="709">
        <f t="shared" si="2"/>
        <v>9531.9</v>
      </c>
      <c r="L17" s="297"/>
    </row>
    <row r="18" spans="1:12" ht="14.25">
      <c r="A18" s="436">
        <v>334</v>
      </c>
      <c r="B18" s="34" t="s">
        <v>362</v>
      </c>
      <c r="C18" s="278">
        <v>64680</v>
      </c>
      <c r="D18" s="278">
        <v>3000</v>
      </c>
      <c r="E18" s="278">
        <v>7670</v>
      </c>
      <c r="F18" s="278">
        <v>8010</v>
      </c>
      <c r="G18" s="708">
        <f t="shared" ref="G18:H26" si="6">C18*1.05</f>
        <v>67914</v>
      </c>
      <c r="H18" s="9">
        <f t="shared" si="6"/>
        <v>3150</v>
      </c>
      <c r="I18" s="9">
        <f t="shared" ref="I18:I29" si="7">E18*1.1</f>
        <v>8437</v>
      </c>
      <c r="J18" s="709">
        <f t="shared" si="2"/>
        <v>9531.9</v>
      </c>
      <c r="L18" s="297"/>
    </row>
    <row r="19" spans="1:12" ht="14.25">
      <c r="A19" s="436">
        <v>1911</v>
      </c>
      <c r="B19" s="34" t="s">
        <v>487</v>
      </c>
      <c r="C19" s="278">
        <v>53730</v>
      </c>
      <c r="D19" s="278">
        <v>3000</v>
      </c>
      <c r="E19" s="278">
        <v>7670</v>
      </c>
      <c r="F19" s="278">
        <v>8010</v>
      </c>
      <c r="G19" s="708">
        <f t="shared" si="6"/>
        <v>56416.5</v>
      </c>
      <c r="H19" s="9">
        <f t="shared" si="6"/>
        <v>3150</v>
      </c>
      <c r="I19" s="9">
        <f t="shared" si="7"/>
        <v>8437</v>
      </c>
      <c r="J19" s="709">
        <f t="shared" si="2"/>
        <v>9531.9</v>
      </c>
      <c r="L19" s="297"/>
    </row>
    <row r="20" spans="1:12" ht="14.25">
      <c r="A20" s="436">
        <v>1912</v>
      </c>
      <c r="B20" s="34" t="s">
        <v>307</v>
      </c>
      <c r="C20" s="278">
        <v>53730</v>
      </c>
      <c r="D20" s="278">
        <v>3000</v>
      </c>
      <c r="E20" s="278">
        <v>7670</v>
      </c>
      <c r="F20" s="278">
        <v>8010</v>
      </c>
      <c r="G20" s="708">
        <f t="shared" si="6"/>
        <v>56416.5</v>
      </c>
      <c r="H20" s="9">
        <f t="shared" si="6"/>
        <v>3150</v>
      </c>
      <c r="I20" s="9">
        <f t="shared" si="7"/>
        <v>8437</v>
      </c>
      <c r="J20" s="709">
        <f t="shared" si="2"/>
        <v>9531.9</v>
      </c>
      <c r="L20" s="297"/>
    </row>
    <row r="21" spans="1:12" ht="14.25">
      <c r="A21" s="436">
        <v>1922</v>
      </c>
      <c r="B21" s="34" t="s">
        <v>273</v>
      </c>
      <c r="C21" s="278">
        <v>53730</v>
      </c>
      <c r="D21" s="278">
        <v>3000</v>
      </c>
      <c r="E21" s="278">
        <v>7670</v>
      </c>
      <c r="F21" s="278">
        <v>8010</v>
      </c>
      <c r="G21" s="708">
        <f t="shared" si="6"/>
        <v>56416.5</v>
      </c>
      <c r="H21" s="9">
        <f t="shared" si="6"/>
        <v>3150</v>
      </c>
      <c r="I21" s="9">
        <f t="shared" si="7"/>
        <v>8437</v>
      </c>
      <c r="J21" s="709">
        <f t="shared" si="2"/>
        <v>9531.9</v>
      </c>
      <c r="L21" s="297"/>
    </row>
    <row r="22" spans="1:12" s="35" customFormat="1" ht="14.25">
      <c r="A22" s="437">
        <v>1932</v>
      </c>
      <c r="B22" s="34" t="s">
        <v>690</v>
      </c>
      <c r="C22" s="278">
        <v>64680</v>
      </c>
      <c r="D22" s="256">
        <v>3000</v>
      </c>
      <c r="E22" s="256">
        <v>7670</v>
      </c>
      <c r="F22" s="256">
        <v>8010</v>
      </c>
      <c r="G22" s="708">
        <f t="shared" si="6"/>
        <v>67914</v>
      </c>
      <c r="H22" s="9">
        <f t="shared" si="6"/>
        <v>3150</v>
      </c>
      <c r="I22" s="9">
        <f t="shared" si="7"/>
        <v>8437</v>
      </c>
      <c r="J22" s="709">
        <f t="shared" si="2"/>
        <v>9531.9</v>
      </c>
      <c r="L22" s="767"/>
    </row>
    <row r="23" spans="1:12" ht="14.25">
      <c r="A23" s="436">
        <v>1952</v>
      </c>
      <c r="B23" s="34" t="s">
        <v>306</v>
      </c>
      <c r="C23" s="278">
        <v>53730</v>
      </c>
      <c r="D23" s="278">
        <v>3000</v>
      </c>
      <c r="E23" s="278">
        <v>7670</v>
      </c>
      <c r="F23" s="278">
        <v>8010</v>
      </c>
      <c r="G23" s="708">
        <f t="shared" si="6"/>
        <v>56416.5</v>
      </c>
      <c r="H23" s="9">
        <f t="shared" si="6"/>
        <v>3150</v>
      </c>
      <c r="I23" s="9">
        <f t="shared" si="7"/>
        <v>8437</v>
      </c>
      <c r="J23" s="709">
        <f t="shared" si="2"/>
        <v>9531.9</v>
      </c>
      <c r="L23" s="297"/>
    </row>
    <row r="24" spans="1:12" ht="14.25">
      <c r="A24" s="436">
        <v>1953</v>
      </c>
      <c r="B24" s="34" t="s">
        <v>659</v>
      </c>
      <c r="C24" s="278">
        <v>68690</v>
      </c>
      <c r="D24" s="278">
        <v>3000</v>
      </c>
      <c r="E24" s="278">
        <v>7670</v>
      </c>
      <c r="F24" s="278">
        <v>8010</v>
      </c>
      <c r="G24" s="708">
        <f t="shared" si="6"/>
        <v>72124.5</v>
      </c>
      <c r="H24" s="9">
        <f t="shared" si="6"/>
        <v>3150</v>
      </c>
      <c r="I24" s="9">
        <f t="shared" si="7"/>
        <v>8437</v>
      </c>
      <c r="J24" s="709">
        <f t="shared" si="2"/>
        <v>9531.9</v>
      </c>
      <c r="L24" s="297"/>
    </row>
    <row r="25" spans="1:12" ht="14.25">
      <c r="A25" s="436">
        <v>1954</v>
      </c>
      <c r="B25" s="34" t="s">
        <v>661</v>
      </c>
      <c r="C25" s="278">
        <v>68690</v>
      </c>
      <c r="D25" s="278">
        <v>3000</v>
      </c>
      <c r="E25" s="278">
        <v>7670</v>
      </c>
      <c r="F25" s="278">
        <v>8010</v>
      </c>
      <c r="G25" s="708">
        <f t="shared" si="6"/>
        <v>72124.5</v>
      </c>
      <c r="H25" s="9">
        <f t="shared" si="6"/>
        <v>3150</v>
      </c>
      <c r="I25" s="9">
        <f t="shared" si="7"/>
        <v>8437</v>
      </c>
      <c r="J25" s="709">
        <f t="shared" si="2"/>
        <v>9531.9</v>
      </c>
      <c r="L25" s="297"/>
    </row>
    <row r="26" spans="1:12" ht="14.25">
      <c r="A26" s="436">
        <v>1955</v>
      </c>
      <c r="B26" s="34" t="s">
        <v>660</v>
      </c>
      <c r="C26" s="278">
        <v>68690</v>
      </c>
      <c r="D26" s="278">
        <v>3000</v>
      </c>
      <c r="E26" s="278">
        <v>7670</v>
      </c>
      <c r="F26" s="278">
        <v>8010</v>
      </c>
      <c r="G26" s="708">
        <f t="shared" si="6"/>
        <v>72124.5</v>
      </c>
      <c r="H26" s="9">
        <f t="shared" si="6"/>
        <v>3150</v>
      </c>
      <c r="I26" s="9">
        <f t="shared" si="7"/>
        <v>8437</v>
      </c>
      <c r="J26" s="709">
        <f t="shared" si="2"/>
        <v>9531.9</v>
      </c>
      <c r="L26" s="297"/>
    </row>
    <row r="27" spans="1:12" ht="14.25">
      <c r="A27" s="436">
        <v>330</v>
      </c>
      <c r="B27" s="34" t="s">
        <v>12</v>
      </c>
      <c r="C27" s="278">
        <v>85520</v>
      </c>
      <c r="D27" s="835" t="s">
        <v>194</v>
      </c>
      <c r="E27" s="278">
        <v>9020</v>
      </c>
      <c r="F27" s="278">
        <v>8780</v>
      </c>
      <c r="G27" s="708">
        <f>C27*1.07</f>
        <v>91506.400000000009</v>
      </c>
      <c r="H27" s="835" t="s">
        <v>194</v>
      </c>
      <c r="I27" s="9">
        <f t="shared" si="7"/>
        <v>9922</v>
      </c>
      <c r="J27" s="709">
        <f t="shared" si="2"/>
        <v>10448.199999999999</v>
      </c>
      <c r="L27" s="321"/>
    </row>
    <row r="28" spans="1:12" ht="14.25">
      <c r="A28" s="436">
        <v>2501</v>
      </c>
      <c r="B28" s="34" t="s">
        <v>662</v>
      </c>
      <c r="C28" s="278">
        <v>65930</v>
      </c>
      <c r="D28" s="835" t="s">
        <v>194</v>
      </c>
      <c r="E28" s="278">
        <v>11200</v>
      </c>
      <c r="F28" s="278">
        <v>12310</v>
      </c>
      <c r="G28" s="708">
        <f>C28*1.05</f>
        <v>69226.5</v>
      </c>
      <c r="H28" s="835" t="s">
        <v>194</v>
      </c>
      <c r="I28" s="9">
        <f t="shared" si="7"/>
        <v>12320.000000000002</v>
      </c>
      <c r="J28" s="709">
        <f>F28*1.19</f>
        <v>14648.9</v>
      </c>
      <c r="L28" s="297"/>
    </row>
    <row r="29" spans="1:12" ht="14.25">
      <c r="A29" s="436">
        <v>39</v>
      </c>
      <c r="B29" s="34" t="s">
        <v>226</v>
      </c>
      <c r="C29" s="278">
        <v>96760</v>
      </c>
      <c r="D29" s="278">
        <v>8200</v>
      </c>
      <c r="E29" s="278">
        <v>12070</v>
      </c>
      <c r="F29" s="278">
        <v>17820</v>
      </c>
      <c r="G29" s="708">
        <f>C29*1.07</f>
        <v>103533.20000000001</v>
      </c>
      <c r="H29" s="9">
        <f>D29*1.07</f>
        <v>8774</v>
      </c>
      <c r="I29" s="9">
        <f t="shared" si="7"/>
        <v>13277.000000000002</v>
      </c>
      <c r="J29" s="709">
        <f>F29*1.19</f>
        <v>21205.8</v>
      </c>
      <c r="L29" s="297"/>
    </row>
    <row r="30" spans="1:12" ht="14.25">
      <c r="A30" s="436">
        <v>59</v>
      </c>
      <c r="B30" s="34" t="s">
        <v>14</v>
      </c>
      <c r="C30" s="278">
        <v>96760</v>
      </c>
      <c r="D30" s="278">
        <v>8200</v>
      </c>
      <c r="E30" s="278">
        <v>12070</v>
      </c>
      <c r="F30" s="278">
        <v>24860</v>
      </c>
      <c r="G30" s="708">
        <f t="shared" ref="G30:H93" si="8">C30*1.07</f>
        <v>103533.20000000001</v>
      </c>
      <c r="H30" s="9">
        <f t="shared" si="8"/>
        <v>8774</v>
      </c>
      <c r="I30" s="9">
        <f>E30*1.11</f>
        <v>13397.7</v>
      </c>
      <c r="J30" s="709">
        <f>F30*1.19</f>
        <v>29583.399999999998</v>
      </c>
      <c r="L30" s="297"/>
    </row>
    <row r="31" spans="1:12" ht="14.25">
      <c r="A31" s="436">
        <v>92</v>
      </c>
      <c r="B31" s="34" t="s">
        <v>126</v>
      </c>
      <c r="C31" s="278">
        <v>96760</v>
      </c>
      <c r="D31" s="278">
        <v>8200</v>
      </c>
      <c r="E31" s="278">
        <v>12070</v>
      </c>
      <c r="F31" s="278">
        <v>24860</v>
      </c>
      <c r="G31" s="708">
        <f t="shared" si="8"/>
        <v>103533.20000000001</v>
      </c>
      <c r="H31" s="9">
        <f t="shared" si="8"/>
        <v>8774</v>
      </c>
      <c r="I31" s="9">
        <f t="shared" ref="I31:I94" si="9">E31*1.11</f>
        <v>13397.7</v>
      </c>
      <c r="J31" s="709">
        <f>F31*1.19</f>
        <v>29583.399999999998</v>
      </c>
      <c r="L31" s="297"/>
    </row>
    <row r="32" spans="1:12" ht="14.25">
      <c r="A32" s="436">
        <v>93</v>
      </c>
      <c r="B32" s="34" t="s">
        <v>125</v>
      </c>
      <c r="C32" s="278">
        <v>96760</v>
      </c>
      <c r="D32" s="278">
        <v>8200</v>
      </c>
      <c r="E32" s="278">
        <v>12070</v>
      </c>
      <c r="F32" s="278">
        <v>24860</v>
      </c>
      <c r="G32" s="708">
        <f t="shared" si="8"/>
        <v>103533.20000000001</v>
      </c>
      <c r="H32" s="9">
        <f t="shared" si="8"/>
        <v>8774</v>
      </c>
      <c r="I32" s="9">
        <f t="shared" si="9"/>
        <v>13397.7</v>
      </c>
      <c r="J32" s="709">
        <f t="shared" ref="J32:J95" si="10">F32*1.19</f>
        <v>29583.399999999998</v>
      </c>
      <c r="L32" s="297"/>
    </row>
    <row r="33" spans="1:12" ht="14.25">
      <c r="A33" s="436">
        <v>94</v>
      </c>
      <c r="B33" s="34" t="s">
        <v>318</v>
      </c>
      <c r="C33" s="278">
        <v>121440</v>
      </c>
      <c r="D33" s="278">
        <v>8200</v>
      </c>
      <c r="E33" s="278">
        <v>12070</v>
      </c>
      <c r="F33" s="278">
        <v>17820</v>
      </c>
      <c r="G33" s="708">
        <f t="shared" si="8"/>
        <v>129940.8</v>
      </c>
      <c r="H33" s="9">
        <f t="shared" si="8"/>
        <v>8774</v>
      </c>
      <c r="I33" s="9">
        <f t="shared" si="9"/>
        <v>13397.7</v>
      </c>
      <c r="J33" s="709">
        <f t="shared" si="10"/>
        <v>21205.8</v>
      </c>
      <c r="L33" s="297"/>
    </row>
    <row r="34" spans="1:12" ht="14.25">
      <c r="A34" s="436">
        <v>336</v>
      </c>
      <c r="B34" s="34" t="s">
        <v>854</v>
      </c>
      <c r="C34" s="278">
        <v>107500</v>
      </c>
      <c r="D34" s="278">
        <v>8200</v>
      </c>
      <c r="E34" s="278">
        <v>16260</v>
      </c>
      <c r="F34" s="278">
        <v>24860</v>
      </c>
      <c r="G34" s="708">
        <f t="shared" si="8"/>
        <v>115025</v>
      </c>
      <c r="H34" s="9">
        <f t="shared" si="8"/>
        <v>8774</v>
      </c>
      <c r="I34" s="9">
        <f t="shared" si="9"/>
        <v>18048.600000000002</v>
      </c>
      <c r="J34" s="709">
        <f t="shared" si="10"/>
        <v>29583.399999999998</v>
      </c>
      <c r="L34" s="297"/>
    </row>
    <row r="35" spans="1:12" ht="13.9" customHeight="1">
      <c r="A35" s="436">
        <v>388</v>
      </c>
      <c r="B35" s="34" t="s">
        <v>691</v>
      </c>
      <c r="C35" s="278">
        <v>194140</v>
      </c>
      <c r="D35" s="278">
        <v>8200</v>
      </c>
      <c r="E35" s="278">
        <v>12070</v>
      </c>
      <c r="F35" s="278">
        <v>17820</v>
      </c>
      <c r="G35" s="708">
        <f t="shared" si="8"/>
        <v>207729.80000000002</v>
      </c>
      <c r="H35" s="9">
        <f t="shared" si="8"/>
        <v>8774</v>
      </c>
      <c r="I35" s="9">
        <f t="shared" si="9"/>
        <v>13397.7</v>
      </c>
      <c r="J35" s="709">
        <f t="shared" si="10"/>
        <v>21205.8</v>
      </c>
      <c r="L35" s="297"/>
    </row>
    <row r="36" spans="1:12" ht="13.15" customHeight="1">
      <c r="A36" s="436">
        <v>389</v>
      </c>
      <c r="B36" s="34" t="s">
        <v>692</v>
      </c>
      <c r="C36" s="278">
        <v>107500</v>
      </c>
      <c r="D36" s="278">
        <v>8200</v>
      </c>
      <c r="E36" s="278">
        <v>12070</v>
      </c>
      <c r="F36" s="278">
        <v>17820</v>
      </c>
      <c r="G36" s="708">
        <f t="shared" si="8"/>
        <v>115025</v>
      </c>
      <c r="H36" s="9">
        <f t="shared" si="8"/>
        <v>8774</v>
      </c>
      <c r="I36" s="9">
        <f t="shared" si="9"/>
        <v>13397.7</v>
      </c>
      <c r="J36" s="709">
        <f t="shared" si="10"/>
        <v>21205.8</v>
      </c>
      <c r="L36" s="297"/>
    </row>
    <row r="37" spans="1:12" ht="14.25">
      <c r="A37" s="436">
        <v>390</v>
      </c>
      <c r="B37" s="34" t="s">
        <v>693</v>
      </c>
      <c r="C37" s="278">
        <v>107500</v>
      </c>
      <c r="D37" s="278">
        <v>8200</v>
      </c>
      <c r="E37" s="278">
        <v>12070</v>
      </c>
      <c r="F37" s="278">
        <v>17820</v>
      </c>
      <c r="G37" s="708">
        <f t="shared" si="8"/>
        <v>115025</v>
      </c>
      <c r="H37" s="9">
        <f t="shared" si="8"/>
        <v>8774</v>
      </c>
      <c r="I37" s="9">
        <f t="shared" si="9"/>
        <v>13397.7</v>
      </c>
      <c r="J37" s="709">
        <f t="shared" si="10"/>
        <v>21205.8</v>
      </c>
      <c r="L37" s="297"/>
    </row>
    <row r="38" spans="1:12" s="35" customFormat="1" ht="14.25">
      <c r="A38" s="437">
        <v>393</v>
      </c>
      <c r="B38" s="34" t="s">
        <v>379</v>
      </c>
      <c r="C38" s="256">
        <v>176120</v>
      </c>
      <c r="D38" s="256">
        <v>8200</v>
      </c>
      <c r="E38" s="256">
        <v>12070</v>
      </c>
      <c r="F38" s="256">
        <v>17820</v>
      </c>
      <c r="G38" s="708">
        <f t="shared" si="8"/>
        <v>188448.40000000002</v>
      </c>
      <c r="H38" s="9">
        <f t="shared" si="8"/>
        <v>8774</v>
      </c>
      <c r="I38" s="9">
        <f t="shared" si="9"/>
        <v>13397.7</v>
      </c>
      <c r="J38" s="709">
        <f t="shared" si="10"/>
        <v>21205.8</v>
      </c>
      <c r="L38" s="767"/>
    </row>
    <row r="39" spans="1:12" ht="14.25">
      <c r="A39" s="436">
        <v>394</v>
      </c>
      <c r="B39" s="34" t="s">
        <v>803</v>
      </c>
      <c r="C39" s="278">
        <v>194140</v>
      </c>
      <c r="D39" s="278">
        <v>8200</v>
      </c>
      <c r="E39" s="278">
        <v>12070</v>
      </c>
      <c r="F39" s="278">
        <v>17820</v>
      </c>
      <c r="G39" s="708">
        <f t="shared" si="8"/>
        <v>207729.80000000002</v>
      </c>
      <c r="H39" s="9">
        <f t="shared" si="8"/>
        <v>8774</v>
      </c>
      <c r="I39" s="9">
        <f t="shared" si="9"/>
        <v>13397.7</v>
      </c>
      <c r="J39" s="709">
        <f t="shared" si="10"/>
        <v>21205.8</v>
      </c>
      <c r="L39" s="297"/>
    </row>
    <row r="40" spans="1:12" ht="14.25">
      <c r="A40" s="436">
        <v>395</v>
      </c>
      <c r="B40" s="34" t="s">
        <v>804</v>
      </c>
      <c r="C40" s="278">
        <v>107500</v>
      </c>
      <c r="D40" s="278">
        <v>8200</v>
      </c>
      <c r="E40" s="278">
        <v>12070</v>
      </c>
      <c r="F40" s="278">
        <v>17820</v>
      </c>
      <c r="G40" s="708">
        <f t="shared" si="8"/>
        <v>115025</v>
      </c>
      <c r="H40" s="9">
        <f t="shared" si="8"/>
        <v>8774</v>
      </c>
      <c r="I40" s="9">
        <f t="shared" si="9"/>
        <v>13397.7</v>
      </c>
      <c r="J40" s="709">
        <f t="shared" si="10"/>
        <v>21205.8</v>
      </c>
      <c r="L40" s="297"/>
    </row>
    <row r="41" spans="1:12" ht="14.25">
      <c r="A41" s="436">
        <v>1110</v>
      </c>
      <c r="B41" s="34" t="s">
        <v>694</v>
      </c>
      <c r="C41" s="278">
        <v>121440</v>
      </c>
      <c r="D41" s="278">
        <v>8200</v>
      </c>
      <c r="E41" s="278">
        <v>12070</v>
      </c>
      <c r="F41" s="278">
        <v>17820</v>
      </c>
      <c r="G41" s="708">
        <f t="shared" si="8"/>
        <v>129940.8</v>
      </c>
      <c r="H41" s="9">
        <f t="shared" si="8"/>
        <v>8774</v>
      </c>
      <c r="I41" s="9">
        <f t="shared" si="9"/>
        <v>13397.7</v>
      </c>
      <c r="J41" s="709">
        <f t="shared" si="10"/>
        <v>21205.8</v>
      </c>
      <c r="L41" s="297"/>
    </row>
    <row r="42" spans="1:12" ht="14.25">
      <c r="A42" s="436">
        <v>1125</v>
      </c>
      <c r="B42" s="34" t="s">
        <v>48</v>
      </c>
      <c r="C42" s="278">
        <v>107500</v>
      </c>
      <c r="D42" s="278">
        <v>8200</v>
      </c>
      <c r="E42" s="278">
        <v>12070</v>
      </c>
      <c r="F42" s="278">
        <v>17820</v>
      </c>
      <c r="G42" s="708">
        <f t="shared" si="8"/>
        <v>115025</v>
      </c>
      <c r="H42" s="9">
        <f t="shared" si="8"/>
        <v>8774</v>
      </c>
      <c r="I42" s="9">
        <f t="shared" si="9"/>
        <v>13397.7</v>
      </c>
      <c r="J42" s="709">
        <f t="shared" si="10"/>
        <v>21205.8</v>
      </c>
      <c r="L42" s="297"/>
    </row>
    <row r="43" spans="1:12" ht="14.25">
      <c r="A43" s="436">
        <v>1130</v>
      </c>
      <c r="B43" s="34" t="s">
        <v>61</v>
      </c>
      <c r="C43" s="278">
        <v>121440</v>
      </c>
      <c r="D43" s="278">
        <v>8200</v>
      </c>
      <c r="E43" s="278">
        <v>12070</v>
      </c>
      <c r="F43" s="278">
        <v>17820</v>
      </c>
      <c r="G43" s="708">
        <f t="shared" si="8"/>
        <v>129940.8</v>
      </c>
      <c r="H43" s="9">
        <f t="shared" si="8"/>
        <v>8774</v>
      </c>
      <c r="I43" s="9">
        <f t="shared" si="9"/>
        <v>13397.7</v>
      </c>
      <c r="J43" s="709">
        <f t="shared" si="10"/>
        <v>21205.8</v>
      </c>
      <c r="L43" s="297"/>
    </row>
    <row r="44" spans="1:12" ht="14.25">
      <c r="A44" s="436">
        <v>1140</v>
      </c>
      <c r="B44" s="34" t="s">
        <v>186</v>
      </c>
      <c r="C44" s="278">
        <v>107500</v>
      </c>
      <c r="D44" s="278">
        <v>8200</v>
      </c>
      <c r="E44" s="278">
        <v>12070</v>
      </c>
      <c r="F44" s="278">
        <v>17820</v>
      </c>
      <c r="G44" s="708">
        <f t="shared" si="8"/>
        <v>115025</v>
      </c>
      <c r="H44" s="9">
        <f t="shared" si="8"/>
        <v>8774</v>
      </c>
      <c r="I44" s="9">
        <f t="shared" si="9"/>
        <v>13397.7</v>
      </c>
      <c r="J44" s="709">
        <f t="shared" si="10"/>
        <v>21205.8</v>
      </c>
      <c r="L44" s="297"/>
    </row>
    <row r="45" spans="1:12" ht="14.25">
      <c r="A45" s="436">
        <v>1145</v>
      </c>
      <c r="B45" s="34" t="s">
        <v>279</v>
      </c>
      <c r="C45" s="278">
        <v>96760</v>
      </c>
      <c r="D45" s="278">
        <v>8200</v>
      </c>
      <c r="E45" s="278">
        <v>12070</v>
      </c>
      <c r="F45" s="278">
        <v>17820</v>
      </c>
      <c r="G45" s="708">
        <f t="shared" si="8"/>
        <v>103533.20000000001</v>
      </c>
      <c r="H45" s="9">
        <f t="shared" si="8"/>
        <v>8774</v>
      </c>
      <c r="I45" s="9">
        <f t="shared" si="9"/>
        <v>13397.7</v>
      </c>
      <c r="J45" s="709">
        <f t="shared" si="10"/>
        <v>21205.8</v>
      </c>
      <c r="L45" s="297"/>
    </row>
    <row r="46" spans="1:12" ht="14.25">
      <c r="A46" s="436">
        <v>1155</v>
      </c>
      <c r="B46" s="34" t="s">
        <v>203</v>
      </c>
      <c r="C46" s="278">
        <v>135020</v>
      </c>
      <c r="D46" s="278">
        <v>8200</v>
      </c>
      <c r="E46" s="278">
        <v>12070</v>
      </c>
      <c r="F46" s="278">
        <v>17820</v>
      </c>
      <c r="G46" s="708">
        <f t="shared" si="8"/>
        <v>144471.4</v>
      </c>
      <c r="H46" s="9">
        <f t="shared" si="8"/>
        <v>8774</v>
      </c>
      <c r="I46" s="9">
        <f t="shared" si="9"/>
        <v>13397.7</v>
      </c>
      <c r="J46" s="709">
        <f t="shared" si="10"/>
        <v>21205.8</v>
      </c>
      <c r="L46" s="297"/>
    </row>
    <row r="47" spans="1:12" ht="14.25">
      <c r="A47" s="436">
        <v>1160</v>
      </c>
      <c r="B47" s="34" t="s">
        <v>62</v>
      </c>
      <c r="C47" s="278">
        <v>135020</v>
      </c>
      <c r="D47" s="278">
        <v>8200</v>
      </c>
      <c r="E47" s="278">
        <v>12070</v>
      </c>
      <c r="F47" s="278">
        <v>17820</v>
      </c>
      <c r="G47" s="708">
        <f t="shared" si="8"/>
        <v>144471.4</v>
      </c>
      <c r="H47" s="9">
        <f t="shared" si="8"/>
        <v>8774</v>
      </c>
      <c r="I47" s="9">
        <f t="shared" si="9"/>
        <v>13397.7</v>
      </c>
      <c r="J47" s="709">
        <f t="shared" si="10"/>
        <v>21205.8</v>
      </c>
      <c r="L47" s="297"/>
    </row>
    <row r="48" spans="1:12" ht="14.25">
      <c r="A48" s="436">
        <v>1170</v>
      </c>
      <c r="B48" s="34" t="s">
        <v>695</v>
      </c>
      <c r="C48" s="278">
        <v>96760</v>
      </c>
      <c r="D48" s="278">
        <v>8200</v>
      </c>
      <c r="E48" s="278">
        <v>12070</v>
      </c>
      <c r="F48" s="278">
        <v>17820</v>
      </c>
      <c r="G48" s="708">
        <f t="shared" si="8"/>
        <v>103533.20000000001</v>
      </c>
      <c r="H48" s="9">
        <f t="shared" si="8"/>
        <v>8774</v>
      </c>
      <c r="I48" s="9">
        <f t="shared" si="9"/>
        <v>13397.7</v>
      </c>
      <c r="J48" s="709">
        <f t="shared" si="10"/>
        <v>21205.8</v>
      </c>
      <c r="L48" s="297"/>
    </row>
    <row r="49" spans="1:12" ht="14.25">
      <c r="A49" s="436">
        <v>1180</v>
      </c>
      <c r="B49" s="34" t="s">
        <v>200</v>
      </c>
      <c r="C49" s="278">
        <v>107500</v>
      </c>
      <c r="D49" s="278">
        <v>8200</v>
      </c>
      <c r="E49" s="278">
        <v>12070</v>
      </c>
      <c r="F49" s="278">
        <v>17820</v>
      </c>
      <c r="G49" s="708">
        <f t="shared" si="8"/>
        <v>115025</v>
      </c>
      <c r="H49" s="9">
        <f t="shared" si="8"/>
        <v>8774</v>
      </c>
      <c r="I49" s="9">
        <f t="shared" si="9"/>
        <v>13397.7</v>
      </c>
      <c r="J49" s="709">
        <f t="shared" si="10"/>
        <v>21205.8</v>
      </c>
      <c r="L49" s="297"/>
    </row>
    <row r="50" spans="1:12" s="35" customFormat="1" ht="14.25">
      <c r="A50" s="437">
        <v>1190</v>
      </c>
      <c r="B50" s="34" t="s">
        <v>890</v>
      </c>
      <c r="C50" s="278">
        <v>121440</v>
      </c>
      <c r="D50" s="256">
        <v>8200</v>
      </c>
      <c r="E50" s="256">
        <v>12070</v>
      </c>
      <c r="F50" s="256">
        <v>17820</v>
      </c>
      <c r="G50" s="708">
        <f t="shared" si="8"/>
        <v>129940.8</v>
      </c>
      <c r="H50" s="9">
        <f t="shared" si="8"/>
        <v>8774</v>
      </c>
      <c r="I50" s="9">
        <f t="shared" si="9"/>
        <v>13397.7</v>
      </c>
      <c r="J50" s="709">
        <f t="shared" si="10"/>
        <v>21205.8</v>
      </c>
      <c r="L50" s="767"/>
    </row>
    <row r="51" spans="1:12" ht="14.25">
      <c r="A51" s="436">
        <v>1195</v>
      </c>
      <c r="B51" s="34" t="s">
        <v>696</v>
      </c>
      <c r="C51" s="278">
        <v>121440</v>
      </c>
      <c r="D51" s="278">
        <v>8200</v>
      </c>
      <c r="E51" s="278">
        <v>12070</v>
      </c>
      <c r="F51" s="278">
        <v>17820</v>
      </c>
      <c r="G51" s="708">
        <f t="shared" si="8"/>
        <v>129940.8</v>
      </c>
      <c r="H51" s="9">
        <f t="shared" si="8"/>
        <v>8774</v>
      </c>
      <c r="I51" s="9">
        <f t="shared" si="9"/>
        <v>13397.7</v>
      </c>
      <c r="J51" s="709">
        <f t="shared" si="10"/>
        <v>21205.8</v>
      </c>
      <c r="L51" s="297"/>
    </row>
    <row r="52" spans="1:12" ht="14.25">
      <c r="A52" s="436">
        <v>1205</v>
      </c>
      <c r="B52" s="34" t="s">
        <v>16</v>
      </c>
      <c r="C52" s="278">
        <v>96760</v>
      </c>
      <c r="D52" s="278">
        <v>8200</v>
      </c>
      <c r="E52" s="278">
        <v>12070</v>
      </c>
      <c r="F52" s="278">
        <v>17820</v>
      </c>
      <c r="G52" s="708">
        <f t="shared" si="8"/>
        <v>103533.20000000001</v>
      </c>
      <c r="H52" s="9">
        <f t="shared" si="8"/>
        <v>8774</v>
      </c>
      <c r="I52" s="9">
        <f t="shared" si="9"/>
        <v>13397.7</v>
      </c>
      <c r="J52" s="709">
        <f t="shared" si="10"/>
        <v>21205.8</v>
      </c>
      <c r="L52" s="297"/>
    </row>
    <row r="53" spans="1:12" ht="14.25">
      <c r="A53" s="436">
        <v>1210</v>
      </c>
      <c r="B53" s="34" t="s">
        <v>18</v>
      </c>
      <c r="C53" s="278">
        <v>96760</v>
      </c>
      <c r="D53" s="278">
        <v>8200</v>
      </c>
      <c r="E53" s="278">
        <v>12070</v>
      </c>
      <c r="F53" s="278">
        <v>17820</v>
      </c>
      <c r="G53" s="708">
        <f t="shared" si="8"/>
        <v>103533.20000000001</v>
      </c>
      <c r="H53" s="9">
        <f t="shared" si="8"/>
        <v>8774</v>
      </c>
      <c r="I53" s="9">
        <f t="shared" si="9"/>
        <v>13397.7</v>
      </c>
      <c r="J53" s="709">
        <f t="shared" si="10"/>
        <v>21205.8</v>
      </c>
      <c r="L53" s="297"/>
    </row>
    <row r="54" spans="1:12" ht="14.25">
      <c r="A54" s="436">
        <v>1220</v>
      </c>
      <c r="B54" s="34" t="s">
        <v>15</v>
      </c>
      <c r="C54" s="278">
        <v>96760</v>
      </c>
      <c r="D54" s="278">
        <v>8200</v>
      </c>
      <c r="E54" s="278">
        <v>12070</v>
      </c>
      <c r="F54" s="278">
        <v>17820</v>
      </c>
      <c r="G54" s="708">
        <f t="shared" si="8"/>
        <v>103533.20000000001</v>
      </c>
      <c r="H54" s="9">
        <f t="shared" si="8"/>
        <v>8774</v>
      </c>
      <c r="I54" s="9">
        <f t="shared" si="9"/>
        <v>13397.7</v>
      </c>
      <c r="J54" s="709">
        <f t="shared" si="10"/>
        <v>21205.8</v>
      </c>
      <c r="L54" s="297"/>
    </row>
    <row r="55" spans="1:12" ht="14.25">
      <c r="A55" s="436">
        <v>1235</v>
      </c>
      <c r="B55" s="34" t="s">
        <v>210</v>
      </c>
      <c r="C55" s="278">
        <v>96760</v>
      </c>
      <c r="D55" s="278">
        <v>8200</v>
      </c>
      <c r="E55" s="278">
        <v>14260</v>
      </c>
      <c r="F55" s="278">
        <v>24860</v>
      </c>
      <c r="G55" s="708">
        <f t="shared" si="8"/>
        <v>103533.20000000001</v>
      </c>
      <c r="H55" s="9">
        <f t="shared" si="8"/>
        <v>8774</v>
      </c>
      <c r="I55" s="9">
        <f t="shared" si="9"/>
        <v>15828.600000000002</v>
      </c>
      <c r="J55" s="709">
        <f t="shared" si="10"/>
        <v>29583.399999999998</v>
      </c>
      <c r="L55" s="297"/>
    </row>
    <row r="56" spans="1:12" ht="14.25">
      <c r="A56" s="436">
        <v>1250</v>
      </c>
      <c r="B56" s="34" t="s">
        <v>697</v>
      </c>
      <c r="C56" s="278">
        <v>107500</v>
      </c>
      <c r="D56" s="278">
        <v>8200</v>
      </c>
      <c r="E56" s="278">
        <v>12070</v>
      </c>
      <c r="F56" s="278">
        <v>17820</v>
      </c>
      <c r="G56" s="708">
        <f t="shared" si="8"/>
        <v>115025</v>
      </c>
      <c r="H56" s="9">
        <f t="shared" si="8"/>
        <v>8774</v>
      </c>
      <c r="I56" s="9">
        <f t="shared" si="9"/>
        <v>13397.7</v>
      </c>
      <c r="J56" s="709">
        <f t="shared" si="10"/>
        <v>21205.8</v>
      </c>
      <c r="L56" s="297"/>
    </row>
    <row r="57" spans="1:12" ht="14.25">
      <c r="A57" s="436">
        <v>1254</v>
      </c>
      <c r="B57" s="34" t="s">
        <v>698</v>
      </c>
      <c r="C57" s="278">
        <v>194140</v>
      </c>
      <c r="D57" s="278">
        <v>8200</v>
      </c>
      <c r="E57" s="278">
        <v>12070</v>
      </c>
      <c r="F57" s="278">
        <v>17820</v>
      </c>
      <c r="G57" s="708">
        <f t="shared" si="8"/>
        <v>207729.80000000002</v>
      </c>
      <c r="H57" s="9">
        <f t="shared" si="8"/>
        <v>8774</v>
      </c>
      <c r="I57" s="9">
        <f t="shared" si="9"/>
        <v>13397.7</v>
      </c>
      <c r="J57" s="709">
        <f t="shared" si="10"/>
        <v>21205.8</v>
      </c>
      <c r="L57" s="297"/>
    </row>
    <row r="58" spans="1:12" ht="14.25">
      <c r="A58" s="436">
        <v>1255</v>
      </c>
      <c r="B58" s="34" t="s">
        <v>699</v>
      </c>
      <c r="C58" s="278">
        <v>145020</v>
      </c>
      <c r="D58" s="278">
        <v>8200</v>
      </c>
      <c r="E58" s="278">
        <v>12070</v>
      </c>
      <c r="F58" s="278">
        <v>17820</v>
      </c>
      <c r="G58" s="708">
        <f t="shared" si="8"/>
        <v>155171.40000000002</v>
      </c>
      <c r="H58" s="9">
        <f t="shared" si="8"/>
        <v>8774</v>
      </c>
      <c r="I58" s="9">
        <f t="shared" si="9"/>
        <v>13397.7</v>
      </c>
      <c r="J58" s="709">
        <f t="shared" si="10"/>
        <v>21205.8</v>
      </c>
      <c r="L58" s="297"/>
    </row>
    <row r="59" spans="1:12" ht="14.25">
      <c r="A59" s="436">
        <v>1260</v>
      </c>
      <c r="B59" s="34" t="s">
        <v>700</v>
      </c>
      <c r="C59" s="278">
        <v>82230</v>
      </c>
      <c r="D59" s="278">
        <v>8200</v>
      </c>
      <c r="E59" s="278">
        <v>12070</v>
      </c>
      <c r="F59" s="278">
        <v>17820</v>
      </c>
      <c r="G59" s="708">
        <f t="shared" si="8"/>
        <v>87986.1</v>
      </c>
      <c r="H59" s="9">
        <f t="shared" si="8"/>
        <v>8774</v>
      </c>
      <c r="I59" s="9">
        <f t="shared" si="9"/>
        <v>13397.7</v>
      </c>
      <c r="J59" s="709">
        <f t="shared" si="10"/>
        <v>21205.8</v>
      </c>
      <c r="L59" s="297"/>
    </row>
    <row r="60" spans="1:12" ht="14.25">
      <c r="A60" s="436">
        <v>1270</v>
      </c>
      <c r="B60" s="34" t="s">
        <v>701</v>
      </c>
      <c r="C60" s="278">
        <v>135020</v>
      </c>
      <c r="D60" s="278">
        <v>8200</v>
      </c>
      <c r="E60" s="278">
        <v>20130</v>
      </c>
      <c r="F60" s="278">
        <v>31430</v>
      </c>
      <c r="G60" s="708">
        <f t="shared" si="8"/>
        <v>144471.4</v>
      </c>
      <c r="H60" s="9">
        <f t="shared" si="8"/>
        <v>8774</v>
      </c>
      <c r="I60" s="9">
        <f t="shared" si="9"/>
        <v>22344.300000000003</v>
      </c>
      <c r="J60" s="709">
        <f t="shared" si="10"/>
        <v>37401.699999999997</v>
      </c>
      <c r="L60" s="297"/>
    </row>
    <row r="61" spans="1:12" ht="14.25">
      <c r="A61" s="436">
        <v>1280</v>
      </c>
      <c r="B61" s="34" t="s">
        <v>405</v>
      </c>
      <c r="C61" s="278">
        <v>82230</v>
      </c>
      <c r="D61" s="278">
        <v>8200</v>
      </c>
      <c r="E61" s="278">
        <v>12070</v>
      </c>
      <c r="F61" s="278">
        <v>17820</v>
      </c>
      <c r="G61" s="708">
        <f t="shared" si="8"/>
        <v>87986.1</v>
      </c>
      <c r="H61" s="9">
        <f t="shared" si="8"/>
        <v>8774</v>
      </c>
      <c r="I61" s="9">
        <f t="shared" si="9"/>
        <v>13397.7</v>
      </c>
      <c r="J61" s="709">
        <f t="shared" si="10"/>
        <v>21205.8</v>
      </c>
      <c r="L61" s="297"/>
    </row>
    <row r="62" spans="1:12" ht="14.25">
      <c r="A62" s="436">
        <v>1290</v>
      </c>
      <c r="B62" s="34" t="s">
        <v>702</v>
      </c>
      <c r="C62" s="278">
        <v>82230</v>
      </c>
      <c r="D62" s="278">
        <v>8200</v>
      </c>
      <c r="E62" s="278">
        <v>12070</v>
      </c>
      <c r="F62" s="278">
        <v>17820</v>
      </c>
      <c r="G62" s="708">
        <f t="shared" si="8"/>
        <v>87986.1</v>
      </c>
      <c r="H62" s="9">
        <f t="shared" si="8"/>
        <v>8774</v>
      </c>
      <c r="I62" s="9">
        <f t="shared" si="9"/>
        <v>13397.7</v>
      </c>
      <c r="J62" s="709">
        <f t="shared" si="10"/>
        <v>21205.8</v>
      </c>
      <c r="L62" s="297"/>
    </row>
    <row r="63" spans="1:12" ht="14.25">
      <c r="A63" s="436">
        <v>1300</v>
      </c>
      <c r="B63" s="34" t="s">
        <v>703</v>
      </c>
      <c r="C63" s="278">
        <v>107500</v>
      </c>
      <c r="D63" s="278">
        <v>8200</v>
      </c>
      <c r="E63" s="278">
        <v>12070</v>
      </c>
      <c r="F63" s="278">
        <v>17820</v>
      </c>
      <c r="G63" s="708">
        <f t="shared" si="8"/>
        <v>115025</v>
      </c>
      <c r="H63" s="9">
        <f t="shared" si="8"/>
        <v>8774</v>
      </c>
      <c r="I63" s="9">
        <f t="shared" si="9"/>
        <v>13397.7</v>
      </c>
      <c r="J63" s="709">
        <f t="shared" si="10"/>
        <v>21205.8</v>
      </c>
      <c r="L63" s="297"/>
    </row>
    <row r="64" spans="1:12" s="35" customFormat="1" ht="14.25">
      <c r="A64" s="437">
        <v>1315</v>
      </c>
      <c r="B64" s="34" t="s">
        <v>201</v>
      </c>
      <c r="C64" s="256">
        <v>121440</v>
      </c>
      <c r="D64" s="256">
        <v>8200</v>
      </c>
      <c r="E64" s="256">
        <v>14260</v>
      </c>
      <c r="F64" s="256">
        <v>24860</v>
      </c>
      <c r="G64" s="708">
        <f t="shared" si="8"/>
        <v>129940.8</v>
      </c>
      <c r="H64" s="9">
        <f t="shared" si="8"/>
        <v>8774</v>
      </c>
      <c r="I64" s="9">
        <f t="shared" si="9"/>
        <v>15828.600000000002</v>
      </c>
      <c r="J64" s="709">
        <f t="shared" si="10"/>
        <v>29583.399999999998</v>
      </c>
      <c r="L64" s="767"/>
    </row>
    <row r="65" spans="1:12" ht="14.25">
      <c r="A65" s="436">
        <v>1325</v>
      </c>
      <c r="B65" s="34" t="s">
        <v>47</v>
      </c>
      <c r="C65" s="278">
        <v>107500</v>
      </c>
      <c r="D65" s="278">
        <v>8200</v>
      </c>
      <c r="E65" s="278">
        <v>12070</v>
      </c>
      <c r="F65" s="278">
        <v>17820</v>
      </c>
      <c r="G65" s="708">
        <f t="shared" si="8"/>
        <v>115025</v>
      </c>
      <c r="H65" s="9">
        <f t="shared" si="8"/>
        <v>8774</v>
      </c>
      <c r="I65" s="9">
        <f t="shared" si="9"/>
        <v>13397.7</v>
      </c>
      <c r="J65" s="709">
        <f t="shared" si="10"/>
        <v>21205.8</v>
      </c>
      <c r="L65" s="297"/>
    </row>
    <row r="66" spans="1:12" ht="14.25">
      <c r="A66" s="436">
        <v>1335</v>
      </c>
      <c r="B66" s="34" t="s">
        <v>20</v>
      </c>
      <c r="C66" s="278">
        <v>107500</v>
      </c>
      <c r="D66" s="278">
        <v>8200</v>
      </c>
      <c r="E66" s="278">
        <v>12070</v>
      </c>
      <c r="F66" s="278">
        <v>17820</v>
      </c>
      <c r="G66" s="708">
        <f t="shared" si="8"/>
        <v>115025</v>
      </c>
      <c r="H66" s="9">
        <f t="shared" si="8"/>
        <v>8774</v>
      </c>
      <c r="I66" s="9">
        <f t="shared" si="9"/>
        <v>13397.7</v>
      </c>
      <c r="J66" s="709">
        <f t="shared" si="10"/>
        <v>21205.8</v>
      </c>
      <c r="L66" s="297"/>
    </row>
    <row r="67" spans="1:12" ht="14.25">
      <c r="A67" s="436">
        <v>1340</v>
      </c>
      <c r="B67" s="34" t="s">
        <v>216</v>
      </c>
      <c r="C67" s="278">
        <v>107500</v>
      </c>
      <c r="D67" s="278">
        <v>8200</v>
      </c>
      <c r="E67" s="278">
        <v>16260</v>
      </c>
      <c r="F67" s="278">
        <v>24860</v>
      </c>
      <c r="G67" s="708">
        <f t="shared" si="8"/>
        <v>115025</v>
      </c>
      <c r="H67" s="9">
        <f t="shared" si="8"/>
        <v>8774</v>
      </c>
      <c r="I67" s="9">
        <f t="shared" si="9"/>
        <v>18048.600000000002</v>
      </c>
      <c r="J67" s="709">
        <f t="shared" si="10"/>
        <v>29583.399999999998</v>
      </c>
      <c r="L67" s="297"/>
    </row>
    <row r="68" spans="1:12" ht="14.25">
      <c r="A68" s="436">
        <v>1350</v>
      </c>
      <c r="B68" s="34" t="s">
        <v>23</v>
      </c>
      <c r="C68" s="278">
        <v>107500</v>
      </c>
      <c r="D68" s="278">
        <v>8200</v>
      </c>
      <c r="E68" s="278">
        <v>12070</v>
      </c>
      <c r="F68" s="278">
        <v>15400</v>
      </c>
      <c r="G68" s="708">
        <f t="shared" si="8"/>
        <v>115025</v>
      </c>
      <c r="H68" s="9">
        <f t="shared" si="8"/>
        <v>8774</v>
      </c>
      <c r="I68" s="9">
        <f t="shared" si="9"/>
        <v>13397.7</v>
      </c>
      <c r="J68" s="709">
        <f t="shared" si="10"/>
        <v>18326</v>
      </c>
      <c r="L68" s="297"/>
    </row>
    <row r="69" spans="1:12" ht="14.25">
      <c r="A69" s="436">
        <v>1355</v>
      </c>
      <c r="B69" s="34" t="s">
        <v>276</v>
      </c>
      <c r="C69" s="278">
        <v>96760</v>
      </c>
      <c r="D69" s="278">
        <v>8200</v>
      </c>
      <c r="E69" s="278">
        <v>12070</v>
      </c>
      <c r="F69" s="278">
        <v>17820</v>
      </c>
      <c r="G69" s="708">
        <f t="shared" si="8"/>
        <v>103533.20000000001</v>
      </c>
      <c r="H69" s="9">
        <f t="shared" si="8"/>
        <v>8774</v>
      </c>
      <c r="I69" s="9">
        <f t="shared" si="9"/>
        <v>13397.7</v>
      </c>
      <c r="J69" s="709">
        <f t="shared" si="10"/>
        <v>21205.8</v>
      </c>
      <c r="L69" s="297"/>
    </row>
    <row r="70" spans="1:12" ht="14.25">
      <c r="A70" s="436">
        <v>1360</v>
      </c>
      <c r="B70" s="34" t="s">
        <v>704</v>
      </c>
      <c r="C70" s="278">
        <v>96760</v>
      </c>
      <c r="D70" s="278">
        <v>8200</v>
      </c>
      <c r="E70" s="278">
        <v>12070</v>
      </c>
      <c r="F70" s="278">
        <v>17820</v>
      </c>
      <c r="G70" s="708">
        <f t="shared" si="8"/>
        <v>103533.20000000001</v>
      </c>
      <c r="H70" s="9">
        <f t="shared" si="8"/>
        <v>8774</v>
      </c>
      <c r="I70" s="9">
        <f t="shared" si="9"/>
        <v>13397.7</v>
      </c>
      <c r="J70" s="709">
        <f t="shared" si="10"/>
        <v>21205.8</v>
      </c>
      <c r="L70" s="297"/>
    </row>
    <row r="71" spans="1:12" ht="14.25">
      <c r="A71" s="436">
        <v>1370</v>
      </c>
      <c r="B71" s="34" t="s">
        <v>215</v>
      </c>
      <c r="C71" s="278">
        <v>96760</v>
      </c>
      <c r="D71" s="278">
        <v>8200</v>
      </c>
      <c r="E71" s="278">
        <v>12070</v>
      </c>
      <c r="F71" s="278">
        <v>17820</v>
      </c>
      <c r="G71" s="708">
        <f t="shared" si="8"/>
        <v>103533.20000000001</v>
      </c>
      <c r="H71" s="9">
        <f t="shared" si="8"/>
        <v>8774</v>
      </c>
      <c r="I71" s="9">
        <f t="shared" si="9"/>
        <v>13397.7</v>
      </c>
      <c r="J71" s="709">
        <f t="shared" si="10"/>
        <v>21205.8</v>
      </c>
      <c r="L71" s="297"/>
    </row>
    <row r="72" spans="1:12" ht="14.25">
      <c r="A72" s="436">
        <v>1380</v>
      </c>
      <c r="B72" s="34" t="s">
        <v>223</v>
      </c>
      <c r="C72" s="278">
        <v>121440</v>
      </c>
      <c r="D72" s="278">
        <v>8200</v>
      </c>
      <c r="E72" s="278">
        <v>12070</v>
      </c>
      <c r="F72" s="278">
        <v>15400</v>
      </c>
      <c r="G72" s="708">
        <f t="shared" si="8"/>
        <v>129940.8</v>
      </c>
      <c r="H72" s="9">
        <f t="shared" si="8"/>
        <v>8774</v>
      </c>
      <c r="I72" s="9">
        <f t="shared" si="9"/>
        <v>13397.7</v>
      </c>
      <c r="J72" s="709">
        <f t="shared" si="10"/>
        <v>18326</v>
      </c>
      <c r="L72" s="297"/>
    </row>
    <row r="73" spans="1:12" ht="14.25">
      <c r="A73" s="436">
        <v>1390</v>
      </c>
      <c r="B73" s="34" t="s">
        <v>64</v>
      </c>
      <c r="C73" s="278">
        <v>96760</v>
      </c>
      <c r="D73" s="278">
        <v>8200</v>
      </c>
      <c r="E73" s="278">
        <v>12070</v>
      </c>
      <c r="F73" s="278">
        <v>17820</v>
      </c>
      <c r="G73" s="708">
        <f t="shared" si="8"/>
        <v>103533.20000000001</v>
      </c>
      <c r="H73" s="9">
        <f t="shared" si="8"/>
        <v>8774</v>
      </c>
      <c r="I73" s="9">
        <f t="shared" si="9"/>
        <v>13397.7</v>
      </c>
      <c r="J73" s="709">
        <f t="shared" si="10"/>
        <v>21205.8</v>
      </c>
      <c r="L73" s="297"/>
    </row>
    <row r="74" spans="1:12" ht="14.25">
      <c r="A74" s="436">
        <v>1405</v>
      </c>
      <c r="B74" s="34" t="s">
        <v>213</v>
      </c>
      <c r="C74" s="278">
        <v>121440</v>
      </c>
      <c r="D74" s="278">
        <v>8200</v>
      </c>
      <c r="E74" s="278">
        <v>12070</v>
      </c>
      <c r="F74" s="278">
        <v>17820</v>
      </c>
      <c r="G74" s="708">
        <f t="shared" si="8"/>
        <v>129940.8</v>
      </c>
      <c r="H74" s="9">
        <f t="shared" si="8"/>
        <v>8774</v>
      </c>
      <c r="I74" s="9">
        <f t="shared" si="9"/>
        <v>13397.7</v>
      </c>
      <c r="J74" s="709">
        <f t="shared" si="10"/>
        <v>21205.8</v>
      </c>
      <c r="L74" s="297"/>
    </row>
    <row r="75" spans="1:12" ht="14.25">
      <c r="A75" s="436">
        <v>1410</v>
      </c>
      <c r="B75" s="34" t="s">
        <v>705</v>
      </c>
      <c r="C75" s="278">
        <v>107500</v>
      </c>
      <c r="D75" s="278">
        <v>8200</v>
      </c>
      <c r="E75" s="278">
        <v>12070</v>
      </c>
      <c r="F75" s="278">
        <v>17820</v>
      </c>
      <c r="G75" s="708">
        <f t="shared" si="8"/>
        <v>115025</v>
      </c>
      <c r="H75" s="9">
        <f t="shared" si="8"/>
        <v>8774</v>
      </c>
      <c r="I75" s="9">
        <f t="shared" si="9"/>
        <v>13397.7</v>
      </c>
      <c r="J75" s="709">
        <f t="shared" si="10"/>
        <v>21205.8</v>
      </c>
      <c r="L75" s="297"/>
    </row>
    <row r="76" spans="1:12" ht="14.25">
      <c r="A76" s="436">
        <v>1411</v>
      </c>
      <c r="B76" s="34" t="s">
        <v>426</v>
      </c>
      <c r="C76" s="278">
        <v>107500</v>
      </c>
      <c r="D76" s="278">
        <v>8200</v>
      </c>
      <c r="E76" s="278">
        <v>12070</v>
      </c>
      <c r="F76" s="278">
        <v>17820</v>
      </c>
      <c r="G76" s="708">
        <f t="shared" si="8"/>
        <v>115025</v>
      </c>
      <c r="H76" s="9">
        <f t="shared" si="8"/>
        <v>8774</v>
      </c>
      <c r="I76" s="9">
        <f t="shared" si="9"/>
        <v>13397.7</v>
      </c>
      <c r="J76" s="709">
        <f t="shared" si="10"/>
        <v>21205.8</v>
      </c>
      <c r="L76" s="297"/>
    </row>
    <row r="77" spans="1:12" ht="14.25">
      <c r="A77" s="436">
        <v>1412</v>
      </c>
      <c r="B77" s="34" t="s">
        <v>427</v>
      </c>
      <c r="C77" s="278">
        <v>107500</v>
      </c>
      <c r="D77" s="278">
        <v>8200</v>
      </c>
      <c r="E77" s="278">
        <v>12070</v>
      </c>
      <c r="F77" s="278">
        <v>17820</v>
      </c>
      <c r="G77" s="708">
        <f t="shared" si="8"/>
        <v>115025</v>
      </c>
      <c r="H77" s="9">
        <f t="shared" si="8"/>
        <v>8774</v>
      </c>
      <c r="I77" s="9">
        <f t="shared" si="9"/>
        <v>13397.7</v>
      </c>
      <c r="J77" s="709">
        <f t="shared" si="10"/>
        <v>21205.8</v>
      </c>
      <c r="L77" s="297"/>
    </row>
    <row r="78" spans="1:12" ht="14.25">
      <c r="A78" s="436">
        <v>1415</v>
      </c>
      <c r="B78" s="34" t="s">
        <v>706</v>
      </c>
      <c r="C78" s="278">
        <v>107500</v>
      </c>
      <c r="D78" s="278">
        <v>8200</v>
      </c>
      <c r="E78" s="278">
        <v>12070</v>
      </c>
      <c r="F78" s="278">
        <v>17820</v>
      </c>
      <c r="G78" s="708">
        <f t="shared" si="8"/>
        <v>115025</v>
      </c>
      <c r="H78" s="9">
        <f t="shared" si="8"/>
        <v>8774</v>
      </c>
      <c r="I78" s="9">
        <f t="shared" si="9"/>
        <v>13397.7</v>
      </c>
      <c r="J78" s="709">
        <f t="shared" si="10"/>
        <v>21205.8</v>
      </c>
      <c r="L78" s="297"/>
    </row>
    <row r="79" spans="1:12" ht="14.25">
      <c r="A79" s="436">
        <v>1420</v>
      </c>
      <c r="B79" s="34" t="s">
        <v>707</v>
      </c>
      <c r="C79" s="278">
        <v>107500</v>
      </c>
      <c r="D79" s="278">
        <v>8200</v>
      </c>
      <c r="E79" s="278">
        <v>12070</v>
      </c>
      <c r="F79" s="278">
        <v>17820</v>
      </c>
      <c r="G79" s="708">
        <f t="shared" si="8"/>
        <v>115025</v>
      </c>
      <c r="H79" s="9">
        <f t="shared" si="8"/>
        <v>8774</v>
      </c>
      <c r="I79" s="9">
        <f t="shared" si="9"/>
        <v>13397.7</v>
      </c>
      <c r="J79" s="709">
        <f t="shared" si="10"/>
        <v>21205.8</v>
      </c>
      <c r="L79" s="297"/>
    </row>
    <row r="80" spans="1:12" ht="14.25">
      <c r="A80" s="436">
        <v>1425</v>
      </c>
      <c r="B80" s="34" t="s">
        <v>24</v>
      </c>
      <c r="C80" s="278">
        <v>107500</v>
      </c>
      <c r="D80" s="278">
        <v>8200</v>
      </c>
      <c r="E80" s="278">
        <v>12070</v>
      </c>
      <c r="F80" s="278">
        <v>17820</v>
      </c>
      <c r="G80" s="708">
        <f t="shared" si="8"/>
        <v>115025</v>
      </c>
      <c r="H80" s="9">
        <f t="shared" si="8"/>
        <v>8774</v>
      </c>
      <c r="I80" s="9">
        <f t="shared" si="9"/>
        <v>13397.7</v>
      </c>
      <c r="J80" s="709">
        <f t="shared" si="10"/>
        <v>21205.8</v>
      </c>
      <c r="L80" s="297"/>
    </row>
    <row r="81" spans="1:12" ht="14.25">
      <c r="A81" s="436">
        <v>1430</v>
      </c>
      <c r="B81" s="34" t="s">
        <v>17</v>
      </c>
      <c r="C81" s="278">
        <v>96760</v>
      </c>
      <c r="D81" s="278">
        <v>8200</v>
      </c>
      <c r="E81" s="278">
        <v>12070</v>
      </c>
      <c r="F81" s="278">
        <v>17820</v>
      </c>
      <c r="G81" s="708">
        <f t="shared" si="8"/>
        <v>103533.20000000001</v>
      </c>
      <c r="H81" s="9">
        <f t="shared" si="8"/>
        <v>8774</v>
      </c>
      <c r="I81" s="9">
        <f t="shared" si="9"/>
        <v>13397.7</v>
      </c>
      <c r="J81" s="709">
        <f t="shared" si="10"/>
        <v>21205.8</v>
      </c>
      <c r="L81" s="297"/>
    </row>
    <row r="82" spans="1:12" ht="14.25">
      <c r="A82" s="436">
        <v>1435</v>
      </c>
      <c r="B82" s="34" t="s">
        <v>708</v>
      </c>
      <c r="C82" s="278">
        <v>107500</v>
      </c>
      <c r="D82" s="278">
        <v>8200</v>
      </c>
      <c r="E82" s="278">
        <v>12070</v>
      </c>
      <c r="F82" s="278">
        <v>17820</v>
      </c>
      <c r="G82" s="708">
        <f t="shared" si="8"/>
        <v>115025</v>
      </c>
      <c r="H82" s="9">
        <f t="shared" si="8"/>
        <v>8774</v>
      </c>
      <c r="I82" s="9">
        <f t="shared" si="9"/>
        <v>13397.7</v>
      </c>
      <c r="J82" s="709">
        <f t="shared" si="10"/>
        <v>21205.8</v>
      </c>
      <c r="L82" s="297"/>
    </row>
    <row r="83" spans="1:12" ht="14.25">
      <c r="A83" s="436">
        <v>1440</v>
      </c>
      <c r="B83" s="34" t="s">
        <v>214</v>
      </c>
      <c r="C83" s="278">
        <v>96760</v>
      </c>
      <c r="D83" s="278">
        <v>8200</v>
      </c>
      <c r="E83" s="278">
        <v>16260</v>
      </c>
      <c r="F83" s="278">
        <v>24860</v>
      </c>
      <c r="G83" s="708">
        <f t="shared" si="8"/>
        <v>103533.20000000001</v>
      </c>
      <c r="H83" s="9">
        <f t="shared" si="8"/>
        <v>8774</v>
      </c>
      <c r="I83" s="9">
        <f t="shared" si="9"/>
        <v>18048.600000000002</v>
      </c>
      <c r="J83" s="709">
        <f t="shared" si="10"/>
        <v>29583.399999999998</v>
      </c>
      <c r="L83" s="297"/>
    </row>
    <row r="84" spans="1:12" ht="14.25">
      <c r="A84" s="436">
        <v>1445</v>
      </c>
      <c r="B84" s="34" t="s">
        <v>60</v>
      </c>
      <c r="C84" s="278">
        <v>96760</v>
      </c>
      <c r="D84" s="278">
        <v>8200</v>
      </c>
      <c r="E84" s="278">
        <v>12070</v>
      </c>
      <c r="F84" s="278">
        <v>17820</v>
      </c>
      <c r="G84" s="708">
        <f t="shared" si="8"/>
        <v>103533.20000000001</v>
      </c>
      <c r="H84" s="9">
        <f t="shared" si="8"/>
        <v>8774</v>
      </c>
      <c r="I84" s="9">
        <f t="shared" si="9"/>
        <v>13397.7</v>
      </c>
      <c r="J84" s="709">
        <f t="shared" si="10"/>
        <v>21205.8</v>
      </c>
      <c r="L84" s="297"/>
    </row>
    <row r="85" spans="1:12" ht="14.25">
      <c r="A85" s="436">
        <v>1450</v>
      </c>
      <c r="B85" s="34" t="s">
        <v>22</v>
      </c>
      <c r="C85" s="278">
        <v>96760</v>
      </c>
      <c r="D85" s="278">
        <v>8200</v>
      </c>
      <c r="E85" s="278">
        <v>12070</v>
      </c>
      <c r="F85" s="278">
        <v>17820</v>
      </c>
      <c r="G85" s="708">
        <f t="shared" si="8"/>
        <v>103533.20000000001</v>
      </c>
      <c r="H85" s="9">
        <f t="shared" si="8"/>
        <v>8774</v>
      </c>
      <c r="I85" s="9">
        <f t="shared" si="9"/>
        <v>13397.7</v>
      </c>
      <c r="J85" s="709">
        <f t="shared" si="10"/>
        <v>21205.8</v>
      </c>
      <c r="L85" s="297"/>
    </row>
    <row r="86" spans="1:12" ht="14.25">
      <c r="A86" s="436">
        <v>1455</v>
      </c>
      <c r="B86" s="34" t="s">
        <v>274</v>
      </c>
      <c r="C86" s="278">
        <v>96760</v>
      </c>
      <c r="D86" s="278">
        <v>8200</v>
      </c>
      <c r="E86" s="278">
        <v>12070</v>
      </c>
      <c r="F86" s="278">
        <v>17820</v>
      </c>
      <c r="G86" s="708">
        <f t="shared" si="8"/>
        <v>103533.20000000001</v>
      </c>
      <c r="H86" s="9">
        <f t="shared" si="8"/>
        <v>8774</v>
      </c>
      <c r="I86" s="9">
        <f t="shared" si="9"/>
        <v>13397.7</v>
      </c>
      <c r="J86" s="709">
        <f t="shared" si="10"/>
        <v>21205.8</v>
      </c>
      <c r="L86" s="297"/>
    </row>
    <row r="87" spans="1:12" ht="14.25">
      <c r="A87" s="436">
        <v>1460</v>
      </c>
      <c r="B87" s="34" t="s">
        <v>378</v>
      </c>
      <c r="C87" s="278">
        <v>107500</v>
      </c>
      <c r="D87" s="278">
        <v>8200</v>
      </c>
      <c r="E87" s="278">
        <v>18320</v>
      </c>
      <c r="F87" s="278">
        <v>31430</v>
      </c>
      <c r="G87" s="708">
        <f t="shared" si="8"/>
        <v>115025</v>
      </c>
      <c r="H87" s="9">
        <f t="shared" si="8"/>
        <v>8774</v>
      </c>
      <c r="I87" s="9">
        <f t="shared" si="9"/>
        <v>20335.2</v>
      </c>
      <c r="J87" s="709">
        <f t="shared" si="10"/>
        <v>37401.699999999997</v>
      </c>
      <c r="L87" s="297"/>
    </row>
    <row r="88" spans="1:12" ht="14.25">
      <c r="A88" s="436">
        <v>1465</v>
      </c>
      <c r="B88" s="34" t="s">
        <v>709</v>
      </c>
      <c r="C88" s="278">
        <v>107500</v>
      </c>
      <c r="D88" s="278">
        <v>8200</v>
      </c>
      <c r="E88" s="278">
        <v>12070</v>
      </c>
      <c r="F88" s="278">
        <v>24860</v>
      </c>
      <c r="G88" s="708">
        <f t="shared" si="8"/>
        <v>115025</v>
      </c>
      <c r="H88" s="9">
        <f t="shared" si="8"/>
        <v>8774</v>
      </c>
      <c r="I88" s="9">
        <f t="shared" si="9"/>
        <v>13397.7</v>
      </c>
      <c r="J88" s="709">
        <f t="shared" si="10"/>
        <v>29583.399999999998</v>
      </c>
      <c r="L88" s="297"/>
    </row>
    <row r="89" spans="1:12" ht="14.25">
      <c r="A89" s="436">
        <v>1470</v>
      </c>
      <c r="B89" s="34" t="s">
        <v>133</v>
      </c>
      <c r="C89" s="278">
        <v>96760</v>
      </c>
      <c r="D89" s="278">
        <v>8200</v>
      </c>
      <c r="E89" s="278">
        <v>20130</v>
      </c>
      <c r="F89" s="278">
        <v>39710</v>
      </c>
      <c r="G89" s="708">
        <f t="shared" si="8"/>
        <v>103533.20000000001</v>
      </c>
      <c r="H89" s="9">
        <f t="shared" si="8"/>
        <v>8774</v>
      </c>
      <c r="I89" s="9">
        <f t="shared" si="9"/>
        <v>22344.300000000003</v>
      </c>
      <c r="J89" s="709">
        <f t="shared" si="10"/>
        <v>47254.9</v>
      </c>
      <c r="L89" s="297"/>
    </row>
    <row r="90" spans="1:12" ht="14.25">
      <c r="A90" s="436">
        <v>1495</v>
      </c>
      <c r="B90" s="34" t="s">
        <v>278</v>
      </c>
      <c r="C90" s="278">
        <v>121440</v>
      </c>
      <c r="D90" s="278">
        <v>8200</v>
      </c>
      <c r="E90" s="278">
        <v>12070</v>
      </c>
      <c r="F90" s="278">
        <v>24860</v>
      </c>
      <c r="G90" s="708">
        <f t="shared" si="8"/>
        <v>129940.8</v>
      </c>
      <c r="H90" s="9">
        <f t="shared" si="8"/>
        <v>8774</v>
      </c>
      <c r="I90" s="9">
        <f t="shared" si="9"/>
        <v>13397.7</v>
      </c>
      <c r="J90" s="709">
        <f t="shared" si="10"/>
        <v>29583.399999999998</v>
      </c>
      <c r="L90" s="297"/>
    </row>
    <row r="91" spans="1:12" ht="14.25">
      <c r="A91" s="436">
        <v>1515</v>
      </c>
      <c r="B91" s="34" t="s">
        <v>728</v>
      </c>
      <c r="C91" s="278">
        <v>107500</v>
      </c>
      <c r="D91" s="278">
        <v>8200</v>
      </c>
      <c r="E91" s="278">
        <v>12070</v>
      </c>
      <c r="F91" s="278">
        <v>24860</v>
      </c>
      <c r="G91" s="708">
        <f t="shared" si="8"/>
        <v>115025</v>
      </c>
      <c r="H91" s="9">
        <f t="shared" si="8"/>
        <v>8774</v>
      </c>
      <c r="I91" s="9">
        <f t="shared" si="9"/>
        <v>13397.7</v>
      </c>
      <c r="J91" s="709">
        <f t="shared" si="10"/>
        <v>29583.399999999998</v>
      </c>
      <c r="L91" s="297"/>
    </row>
    <row r="92" spans="1:12" ht="14.25">
      <c r="A92" s="436">
        <v>1520</v>
      </c>
      <c r="B92" s="34" t="s">
        <v>277</v>
      </c>
      <c r="C92" s="278">
        <v>135020</v>
      </c>
      <c r="D92" s="278">
        <v>8200</v>
      </c>
      <c r="E92" s="278">
        <v>12070</v>
      </c>
      <c r="F92" s="278">
        <v>24860</v>
      </c>
      <c r="G92" s="708">
        <f t="shared" si="8"/>
        <v>144471.4</v>
      </c>
      <c r="H92" s="9">
        <f t="shared" si="8"/>
        <v>8774</v>
      </c>
      <c r="I92" s="9">
        <f t="shared" si="9"/>
        <v>13397.7</v>
      </c>
      <c r="J92" s="709">
        <f t="shared" si="10"/>
        <v>29583.399999999998</v>
      </c>
      <c r="L92" s="297"/>
    </row>
    <row r="93" spans="1:12" ht="14.25">
      <c r="A93" s="436">
        <v>1525</v>
      </c>
      <c r="B93" s="34" t="s">
        <v>19</v>
      </c>
      <c r="C93" s="278">
        <v>107500</v>
      </c>
      <c r="D93" s="278">
        <v>8200</v>
      </c>
      <c r="E93" s="278">
        <v>12070</v>
      </c>
      <c r="F93" s="278">
        <v>24860</v>
      </c>
      <c r="G93" s="708">
        <f t="shared" si="8"/>
        <v>115025</v>
      </c>
      <c r="H93" s="9">
        <f t="shared" si="8"/>
        <v>8774</v>
      </c>
      <c r="I93" s="9">
        <f t="shared" si="9"/>
        <v>13397.7</v>
      </c>
      <c r="J93" s="709">
        <f t="shared" si="10"/>
        <v>29583.399999999998</v>
      </c>
      <c r="L93" s="297"/>
    </row>
    <row r="94" spans="1:12" ht="14.25">
      <c r="A94" s="436">
        <v>1530</v>
      </c>
      <c r="B94" s="34" t="s">
        <v>275</v>
      </c>
      <c r="C94" s="278">
        <v>135020</v>
      </c>
      <c r="D94" s="278">
        <v>8200</v>
      </c>
      <c r="E94" s="278">
        <v>20130</v>
      </c>
      <c r="F94" s="278">
        <v>39710</v>
      </c>
      <c r="G94" s="708">
        <f t="shared" ref="G94:H142" si="11">C94*1.07</f>
        <v>144471.4</v>
      </c>
      <c r="H94" s="9">
        <f t="shared" si="11"/>
        <v>8774</v>
      </c>
      <c r="I94" s="9">
        <f t="shared" si="9"/>
        <v>22344.300000000003</v>
      </c>
      <c r="J94" s="709">
        <f t="shared" si="10"/>
        <v>47254.9</v>
      </c>
      <c r="L94" s="297"/>
    </row>
    <row r="95" spans="1:12" ht="14.25">
      <c r="A95" s="436">
        <v>1535</v>
      </c>
      <c r="B95" s="34" t="s">
        <v>710</v>
      </c>
      <c r="C95" s="278">
        <v>121440</v>
      </c>
      <c r="D95" s="278">
        <v>8200</v>
      </c>
      <c r="E95" s="278">
        <v>12070</v>
      </c>
      <c r="F95" s="278">
        <v>17820</v>
      </c>
      <c r="G95" s="708">
        <f t="shared" si="11"/>
        <v>129940.8</v>
      </c>
      <c r="H95" s="9">
        <f t="shared" si="11"/>
        <v>8774</v>
      </c>
      <c r="I95" s="9">
        <f t="shared" ref="I95:I142" si="12">E95*1.11</f>
        <v>13397.7</v>
      </c>
      <c r="J95" s="709">
        <f t="shared" si="10"/>
        <v>21205.8</v>
      </c>
      <c r="L95" s="297"/>
    </row>
    <row r="96" spans="1:12" ht="14.25">
      <c r="A96" s="436">
        <v>431</v>
      </c>
      <c r="B96" s="34" t="s">
        <v>720</v>
      </c>
      <c r="C96" s="278">
        <v>176120</v>
      </c>
      <c r="D96" s="278">
        <v>8200</v>
      </c>
      <c r="E96" s="278">
        <v>12070</v>
      </c>
      <c r="F96" s="278">
        <v>17820</v>
      </c>
      <c r="G96" s="708">
        <f t="shared" si="11"/>
        <v>188448.40000000002</v>
      </c>
      <c r="H96" s="9">
        <f t="shared" si="11"/>
        <v>8774</v>
      </c>
      <c r="I96" s="9">
        <f t="shared" si="12"/>
        <v>13397.7</v>
      </c>
      <c r="J96" s="709">
        <f t="shared" ref="J96:J142" si="13">F96*1.19</f>
        <v>21205.8</v>
      </c>
      <c r="L96" s="297"/>
    </row>
    <row r="97" spans="1:12" ht="14.25">
      <c r="A97" s="436">
        <v>1546</v>
      </c>
      <c r="B97" s="34" t="s">
        <v>469</v>
      </c>
      <c r="C97" s="278">
        <v>176120</v>
      </c>
      <c r="D97" s="278">
        <v>8200</v>
      </c>
      <c r="E97" s="278">
        <v>12070</v>
      </c>
      <c r="F97" s="278">
        <v>17820</v>
      </c>
      <c r="G97" s="708">
        <f t="shared" si="11"/>
        <v>188448.40000000002</v>
      </c>
      <c r="H97" s="9">
        <f t="shared" si="11"/>
        <v>8774</v>
      </c>
      <c r="I97" s="9">
        <f t="shared" si="12"/>
        <v>13397.7</v>
      </c>
      <c r="J97" s="709">
        <f t="shared" si="13"/>
        <v>21205.8</v>
      </c>
      <c r="L97" s="297"/>
    </row>
    <row r="98" spans="1:12" ht="14.25">
      <c r="A98" s="436">
        <v>1559</v>
      </c>
      <c r="B98" s="34" t="s">
        <v>406</v>
      </c>
      <c r="C98" s="278">
        <v>194140</v>
      </c>
      <c r="D98" s="278">
        <v>8200</v>
      </c>
      <c r="E98" s="278">
        <v>12070</v>
      </c>
      <c r="F98" s="278">
        <v>17820</v>
      </c>
      <c r="G98" s="708">
        <f t="shared" si="11"/>
        <v>207729.80000000002</v>
      </c>
      <c r="H98" s="9">
        <f t="shared" si="11"/>
        <v>8774</v>
      </c>
      <c r="I98" s="9">
        <f t="shared" si="12"/>
        <v>13397.7</v>
      </c>
      <c r="J98" s="709">
        <f t="shared" si="13"/>
        <v>21205.8</v>
      </c>
      <c r="L98" s="297"/>
    </row>
    <row r="99" spans="1:12" s="35" customFormat="1" ht="14.25">
      <c r="A99" s="437">
        <v>1560</v>
      </c>
      <c r="B99" s="34" t="s">
        <v>468</v>
      </c>
      <c r="C99" s="256">
        <v>107500</v>
      </c>
      <c r="D99" s="256">
        <v>8200</v>
      </c>
      <c r="E99" s="256">
        <v>12070</v>
      </c>
      <c r="F99" s="256">
        <v>17820</v>
      </c>
      <c r="G99" s="708">
        <f t="shared" si="11"/>
        <v>115025</v>
      </c>
      <c r="H99" s="9">
        <f t="shared" si="11"/>
        <v>8774</v>
      </c>
      <c r="I99" s="9">
        <f t="shared" si="12"/>
        <v>13397.7</v>
      </c>
      <c r="J99" s="709">
        <f t="shared" si="13"/>
        <v>21205.8</v>
      </c>
      <c r="L99" s="767"/>
    </row>
    <row r="100" spans="1:12" ht="14.25">
      <c r="A100" s="436">
        <v>1565</v>
      </c>
      <c r="B100" s="34" t="s">
        <v>224</v>
      </c>
      <c r="C100" s="278">
        <v>121440</v>
      </c>
      <c r="D100" s="278">
        <v>8200</v>
      </c>
      <c r="E100" s="278">
        <v>12070</v>
      </c>
      <c r="F100" s="278">
        <v>17820</v>
      </c>
      <c r="G100" s="708">
        <f t="shared" si="11"/>
        <v>129940.8</v>
      </c>
      <c r="H100" s="9">
        <f t="shared" si="11"/>
        <v>8774</v>
      </c>
      <c r="I100" s="9">
        <f t="shared" si="12"/>
        <v>13397.7</v>
      </c>
      <c r="J100" s="709">
        <f t="shared" si="13"/>
        <v>21205.8</v>
      </c>
      <c r="L100" s="297"/>
    </row>
    <row r="101" spans="1:12" s="879" customFormat="1" ht="14.25">
      <c r="A101" s="437">
        <v>2986</v>
      </c>
      <c r="B101" s="34" t="s">
        <v>902</v>
      </c>
      <c r="C101" s="256">
        <v>176120</v>
      </c>
      <c r="D101" s="9">
        <v>0</v>
      </c>
      <c r="E101" s="256">
        <f>+E100</f>
        <v>12070</v>
      </c>
      <c r="F101" s="256">
        <f>+F100</f>
        <v>17820</v>
      </c>
      <c r="G101" s="708">
        <f t="shared" si="11"/>
        <v>188448.40000000002</v>
      </c>
      <c r="H101" s="9">
        <f t="shared" si="11"/>
        <v>0</v>
      </c>
      <c r="I101" s="9">
        <f t="shared" si="12"/>
        <v>13397.7</v>
      </c>
      <c r="J101" s="709">
        <f t="shared" si="13"/>
        <v>21205.8</v>
      </c>
      <c r="L101" s="297"/>
    </row>
    <row r="102" spans="1:12" s="879" customFormat="1" ht="14.25">
      <c r="A102" s="437">
        <v>2987</v>
      </c>
      <c r="B102" s="34" t="s">
        <v>903</v>
      </c>
      <c r="C102" s="256">
        <v>176120</v>
      </c>
      <c r="D102" s="9">
        <v>0</v>
      </c>
      <c r="E102" s="256">
        <v>12070</v>
      </c>
      <c r="F102" s="256">
        <v>17820</v>
      </c>
      <c r="G102" s="708">
        <f t="shared" si="11"/>
        <v>188448.40000000002</v>
      </c>
      <c r="H102" s="9">
        <f t="shared" si="11"/>
        <v>0</v>
      </c>
      <c r="I102" s="9">
        <f t="shared" si="12"/>
        <v>13397.7</v>
      </c>
      <c r="J102" s="709">
        <f t="shared" si="13"/>
        <v>21205.8</v>
      </c>
      <c r="L102" s="297"/>
    </row>
    <row r="103" spans="1:12" s="879" customFormat="1" ht="14.25">
      <c r="A103" s="437">
        <v>2988</v>
      </c>
      <c r="B103" s="34" t="s">
        <v>904</v>
      </c>
      <c r="C103" s="256">
        <v>176120</v>
      </c>
      <c r="D103" s="9">
        <v>0</v>
      </c>
      <c r="E103" s="256">
        <v>12070</v>
      </c>
      <c r="F103" s="256">
        <v>17820</v>
      </c>
      <c r="G103" s="708">
        <f t="shared" si="11"/>
        <v>188448.40000000002</v>
      </c>
      <c r="H103" s="9">
        <f t="shared" si="11"/>
        <v>0</v>
      </c>
      <c r="I103" s="9">
        <f t="shared" si="12"/>
        <v>13397.7</v>
      </c>
      <c r="J103" s="709">
        <f t="shared" si="13"/>
        <v>21205.8</v>
      </c>
      <c r="L103" s="297"/>
    </row>
    <row r="104" spans="1:12" s="879" customFormat="1" ht="14.25">
      <c r="A104" s="437">
        <v>2989</v>
      </c>
      <c r="B104" s="34" t="s">
        <v>905</v>
      </c>
      <c r="C104" s="256">
        <v>107500</v>
      </c>
      <c r="D104" s="9"/>
      <c r="E104" s="256">
        <v>12070</v>
      </c>
      <c r="F104" s="256">
        <v>17820</v>
      </c>
      <c r="G104" s="708">
        <f t="shared" si="11"/>
        <v>115025</v>
      </c>
      <c r="H104" s="9">
        <f t="shared" si="11"/>
        <v>0</v>
      </c>
      <c r="I104" s="9">
        <f t="shared" si="12"/>
        <v>13397.7</v>
      </c>
      <c r="J104" s="709">
        <f t="shared" si="13"/>
        <v>21205.8</v>
      </c>
      <c r="L104" s="297"/>
    </row>
    <row r="105" spans="1:12" s="879" customFormat="1" ht="14.25">
      <c r="A105" s="437">
        <v>2990</v>
      </c>
      <c r="B105" s="34" t="s">
        <v>906</v>
      </c>
      <c r="C105" s="256">
        <v>176120</v>
      </c>
      <c r="D105" s="9">
        <v>0</v>
      </c>
      <c r="E105" s="256">
        <v>12070</v>
      </c>
      <c r="F105" s="256">
        <v>17820</v>
      </c>
      <c r="G105" s="708">
        <f t="shared" si="11"/>
        <v>188448.40000000002</v>
      </c>
      <c r="H105" s="9">
        <f t="shared" si="11"/>
        <v>0</v>
      </c>
      <c r="I105" s="9">
        <f t="shared" si="12"/>
        <v>13397.7</v>
      </c>
      <c r="J105" s="709">
        <f t="shared" si="13"/>
        <v>21205.8</v>
      </c>
      <c r="L105" s="297"/>
    </row>
    <row r="106" spans="1:12" ht="14.25">
      <c r="A106" s="436">
        <v>1570</v>
      </c>
      <c r="B106" s="34" t="s">
        <v>442</v>
      </c>
      <c r="C106" s="278">
        <v>145020</v>
      </c>
      <c r="D106" s="278">
        <v>8200</v>
      </c>
      <c r="E106" s="278">
        <v>12070</v>
      </c>
      <c r="F106" s="278">
        <v>17820</v>
      </c>
      <c r="G106" s="708">
        <f t="shared" si="11"/>
        <v>155171.40000000002</v>
      </c>
      <c r="H106" s="9">
        <f t="shared" si="11"/>
        <v>8774</v>
      </c>
      <c r="I106" s="9">
        <f t="shared" si="12"/>
        <v>13397.7</v>
      </c>
      <c r="J106" s="709">
        <f t="shared" si="13"/>
        <v>21205.8</v>
      </c>
      <c r="L106" s="297"/>
    </row>
    <row r="107" spans="1:12" ht="14.25">
      <c r="A107" s="436">
        <v>1575</v>
      </c>
      <c r="B107" s="34" t="s">
        <v>180</v>
      </c>
      <c r="C107" s="278">
        <v>82230</v>
      </c>
      <c r="D107" s="278">
        <v>8200</v>
      </c>
      <c r="E107" s="278">
        <v>12070</v>
      </c>
      <c r="F107" s="278">
        <v>17820</v>
      </c>
      <c r="G107" s="708">
        <f t="shared" si="11"/>
        <v>87986.1</v>
      </c>
      <c r="H107" s="9">
        <f t="shared" si="11"/>
        <v>8774</v>
      </c>
      <c r="I107" s="9">
        <f t="shared" si="12"/>
        <v>13397.7</v>
      </c>
      <c r="J107" s="709">
        <f t="shared" si="13"/>
        <v>21205.8</v>
      </c>
      <c r="L107" s="297"/>
    </row>
    <row r="108" spans="1:12" ht="14.25">
      <c r="A108" s="436">
        <v>1700</v>
      </c>
      <c r="B108" s="34" t="s">
        <v>179</v>
      </c>
      <c r="C108" s="278">
        <v>82230</v>
      </c>
      <c r="D108" s="278">
        <v>8200</v>
      </c>
      <c r="E108" s="278">
        <v>12070</v>
      </c>
      <c r="F108" s="278">
        <v>17820</v>
      </c>
      <c r="G108" s="708">
        <f t="shared" si="11"/>
        <v>87986.1</v>
      </c>
      <c r="H108" s="9">
        <f t="shared" si="11"/>
        <v>8774</v>
      </c>
      <c r="I108" s="9">
        <f t="shared" si="12"/>
        <v>13397.7</v>
      </c>
      <c r="J108" s="709">
        <f t="shared" si="13"/>
        <v>21205.8</v>
      </c>
      <c r="L108" s="297"/>
    </row>
    <row r="109" spans="1:12" ht="14.25">
      <c r="A109" s="436">
        <v>1750</v>
      </c>
      <c r="B109" s="34" t="s">
        <v>247</v>
      </c>
      <c r="C109" s="278">
        <v>96760</v>
      </c>
      <c r="D109" s="278">
        <v>8200</v>
      </c>
      <c r="E109" s="278">
        <v>12070</v>
      </c>
      <c r="F109" s="278">
        <v>17820</v>
      </c>
      <c r="G109" s="708">
        <f t="shared" si="11"/>
        <v>103533.20000000001</v>
      </c>
      <c r="H109" s="9">
        <f t="shared" si="11"/>
        <v>8774</v>
      </c>
      <c r="I109" s="9">
        <f t="shared" si="12"/>
        <v>13397.7</v>
      </c>
      <c r="J109" s="709">
        <f t="shared" si="13"/>
        <v>21205.8</v>
      </c>
      <c r="L109" s="297"/>
    </row>
    <row r="110" spans="1:12" ht="14.25">
      <c r="A110" s="436">
        <v>1760</v>
      </c>
      <c r="B110" s="34" t="s">
        <v>711</v>
      </c>
      <c r="C110" s="278">
        <v>96760</v>
      </c>
      <c r="D110" s="278">
        <v>8200</v>
      </c>
      <c r="E110" s="278">
        <v>12070</v>
      </c>
      <c r="F110" s="278">
        <v>31430</v>
      </c>
      <c r="G110" s="708">
        <f t="shared" si="11"/>
        <v>103533.20000000001</v>
      </c>
      <c r="H110" s="9">
        <f t="shared" si="11"/>
        <v>8774</v>
      </c>
      <c r="I110" s="9">
        <f t="shared" si="12"/>
        <v>13397.7</v>
      </c>
      <c r="J110" s="709">
        <f t="shared" si="13"/>
        <v>37401.699999999997</v>
      </c>
      <c r="L110" s="297"/>
    </row>
    <row r="111" spans="1:12" ht="14.25">
      <c r="A111" s="436">
        <v>1820</v>
      </c>
      <c r="B111" s="34" t="s">
        <v>131</v>
      </c>
      <c r="C111" s="278">
        <v>96760</v>
      </c>
      <c r="D111" s="278">
        <v>8200</v>
      </c>
      <c r="E111" s="278">
        <v>12070</v>
      </c>
      <c r="F111" s="278">
        <v>17820</v>
      </c>
      <c r="G111" s="708">
        <f t="shared" si="11"/>
        <v>103533.20000000001</v>
      </c>
      <c r="H111" s="9">
        <f t="shared" si="11"/>
        <v>8774</v>
      </c>
      <c r="I111" s="9">
        <f t="shared" si="12"/>
        <v>13397.7</v>
      </c>
      <c r="J111" s="709">
        <f t="shared" si="13"/>
        <v>21205.8</v>
      </c>
      <c r="L111" s="297"/>
    </row>
    <row r="112" spans="1:12" ht="14.25">
      <c r="A112" s="436">
        <v>1855</v>
      </c>
      <c r="B112" s="34" t="s">
        <v>712</v>
      </c>
      <c r="C112" s="278">
        <v>96760</v>
      </c>
      <c r="D112" s="278">
        <v>8200</v>
      </c>
      <c r="E112" s="278">
        <v>12070</v>
      </c>
      <c r="F112" s="278">
        <v>17820</v>
      </c>
      <c r="G112" s="708">
        <f t="shared" si="11"/>
        <v>103533.20000000001</v>
      </c>
      <c r="H112" s="9">
        <f t="shared" si="11"/>
        <v>8774</v>
      </c>
      <c r="I112" s="9">
        <f t="shared" si="12"/>
        <v>13397.7</v>
      </c>
      <c r="J112" s="709">
        <f t="shared" si="13"/>
        <v>21205.8</v>
      </c>
      <c r="L112" s="297"/>
    </row>
    <row r="113" spans="1:12" ht="14.25">
      <c r="A113" s="436">
        <v>1860</v>
      </c>
      <c r="B113" s="34" t="s">
        <v>202</v>
      </c>
      <c r="C113" s="278">
        <v>96760</v>
      </c>
      <c r="D113" s="278">
        <v>8200</v>
      </c>
      <c r="E113" s="278">
        <v>12070</v>
      </c>
      <c r="F113" s="278">
        <v>17820</v>
      </c>
      <c r="G113" s="708">
        <f t="shared" si="11"/>
        <v>103533.20000000001</v>
      </c>
      <c r="H113" s="9">
        <f t="shared" si="11"/>
        <v>8774</v>
      </c>
      <c r="I113" s="9">
        <f t="shared" si="12"/>
        <v>13397.7</v>
      </c>
      <c r="J113" s="709">
        <f t="shared" si="13"/>
        <v>21205.8</v>
      </c>
      <c r="L113" s="297"/>
    </row>
    <row r="114" spans="1:12" ht="14.25">
      <c r="A114" s="436">
        <v>1885</v>
      </c>
      <c r="B114" s="34" t="s">
        <v>713</v>
      </c>
      <c r="C114" s="278">
        <v>107500</v>
      </c>
      <c r="D114" s="278">
        <v>8200</v>
      </c>
      <c r="E114" s="278">
        <v>12070</v>
      </c>
      <c r="F114" s="278">
        <v>17820</v>
      </c>
      <c r="G114" s="708">
        <f t="shared" si="11"/>
        <v>115025</v>
      </c>
      <c r="H114" s="9">
        <f t="shared" si="11"/>
        <v>8774</v>
      </c>
      <c r="I114" s="9">
        <f t="shared" si="12"/>
        <v>13397.7</v>
      </c>
      <c r="J114" s="709">
        <f t="shared" si="13"/>
        <v>21205.8</v>
      </c>
      <c r="L114" s="297"/>
    </row>
    <row r="115" spans="1:12" ht="14.25">
      <c r="A115" s="436">
        <v>1890</v>
      </c>
      <c r="B115" s="34" t="s">
        <v>21</v>
      </c>
      <c r="C115" s="278">
        <v>82230</v>
      </c>
      <c r="D115" s="278">
        <v>8200</v>
      </c>
      <c r="E115" s="278">
        <v>9600</v>
      </c>
      <c r="F115" s="278">
        <v>12360</v>
      </c>
      <c r="G115" s="708">
        <f t="shared" si="11"/>
        <v>87986.1</v>
      </c>
      <c r="H115" s="9">
        <f t="shared" si="11"/>
        <v>8774</v>
      </c>
      <c r="I115" s="9">
        <f t="shared" si="12"/>
        <v>10656.000000000002</v>
      </c>
      <c r="J115" s="709">
        <f t="shared" si="13"/>
        <v>14708.4</v>
      </c>
      <c r="K115" s="299"/>
      <c r="L115" s="300"/>
    </row>
    <row r="116" spans="1:12" ht="14.25">
      <c r="A116" s="436">
        <v>16</v>
      </c>
      <c r="B116" s="34" t="s">
        <v>380</v>
      </c>
      <c r="C116" s="278">
        <v>88240</v>
      </c>
      <c r="D116" s="256">
        <v>8200</v>
      </c>
      <c r="E116" s="278">
        <v>12070</v>
      </c>
      <c r="F116" s="278">
        <v>17820</v>
      </c>
      <c r="G116" s="708">
        <f t="shared" si="11"/>
        <v>94416.8</v>
      </c>
      <c r="H116" s="9">
        <f t="shared" si="11"/>
        <v>8774</v>
      </c>
      <c r="I116" s="9">
        <f t="shared" si="12"/>
        <v>13397.7</v>
      </c>
      <c r="J116" s="709">
        <f t="shared" si="13"/>
        <v>21205.8</v>
      </c>
      <c r="L116" s="297"/>
    </row>
    <row r="117" spans="1:12" ht="14.25">
      <c r="A117" s="436">
        <v>17</v>
      </c>
      <c r="B117" s="34" t="s">
        <v>714</v>
      </c>
      <c r="C117" s="278">
        <v>64680</v>
      </c>
      <c r="D117" s="278">
        <v>6290</v>
      </c>
      <c r="E117" s="278">
        <v>7670</v>
      </c>
      <c r="F117" s="278">
        <v>8010</v>
      </c>
      <c r="G117" s="708">
        <f t="shared" si="11"/>
        <v>69207.600000000006</v>
      </c>
      <c r="H117" s="9">
        <f t="shared" si="11"/>
        <v>6730.3</v>
      </c>
      <c r="I117" s="9">
        <f t="shared" si="12"/>
        <v>8513.7000000000007</v>
      </c>
      <c r="J117" s="709">
        <f t="shared" si="13"/>
        <v>9531.9</v>
      </c>
      <c r="L117" s="297"/>
    </row>
    <row r="118" spans="1:12" ht="14.25">
      <c r="A118" s="436">
        <v>335</v>
      </c>
      <c r="B118" s="34" t="s">
        <v>363</v>
      </c>
      <c r="C118" s="256">
        <v>107500</v>
      </c>
      <c r="D118" s="220">
        <v>8200</v>
      </c>
      <c r="E118" s="278">
        <v>16260</v>
      </c>
      <c r="F118" s="278">
        <v>24860</v>
      </c>
      <c r="G118" s="708">
        <f t="shared" si="11"/>
        <v>115025</v>
      </c>
      <c r="H118" s="9">
        <f t="shared" si="11"/>
        <v>8774</v>
      </c>
      <c r="I118" s="9">
        <f t="shared" si="12"/>
        <v>18048.600000000002</v>
      </c>
      <c r="J118" s="709">
        <f t="shared" si="13"/>
        <v>29583.399999999998</v>
      </c>
      <c r="L118" s="297"/>
    </row>
    <row r="119" spans="1:12" s="35" customFormat="1" ht="14.25">
      <c r="A119" s="437">
        <v>383</v>
      </c>
      <c r="B119" s="34" t="s">
        <v>443</v>
      </c>
      <c r="C119" s="256">
        <v>107500</v>
      </c>
      <c r="D119" s="256">
        <v>8200</v>
      </c>
      <c r="E119" s="256">
        <v>16260</v>
      </c>
      <c r="F119" s="256">
        <v>24860</v>
      </c>
      <c r="G119" s="708">
        <f t="shared" si="11"/>
        <v>115025</v>
      </c>
      <c r="H119" s="9">
        <f t="shared" si="11"/>
        <v>8774</v>
      </c>
      <c r="I119" s="9">
        <f t="shared" si="12"/>
        <v>18048.600000000002</v>
      </c>
      <c r="J119" s="709">
        <f t="shared" si="13"/>
        <v>29583.399999999998</v>
      </c>
      <c r="L119" s="767"/>
    </row>
    <row r="120" spans="1:12" ht="14.25">
      <c r="A120" s="436">
        <v>1605</v>
      </c>
      <c r="B120" s="34" t="s">
        <v>49</v>
      </c>
      <c r="C120" s="278">
        <v>96760</v>
      </c>
      <c r="D120" s="278">
        <v>8200</v>
      </c>
      <c r="E120" s="278">
        <v>12070</v>
      </c>
      <c r="F120" s="278">
        <v>15400</v>
      </c>
      <c r="G120" s="708">
        <f t="shared" si="11"/>
        <v>103533.20000000001</v>
      </c>
      <c r="H120" s="9">
        <f t="shared" si="11"/>
        <v>8774</v>
      </c>
      <c r="I120" s="9">
        <f t="shared" si="12"/>
        <v>13397.7</v>
      </c>
      <c r="J120" s="709">
        <f t="shared" si="13"/>
        <v>18326</v>
      </c>
      <c r="L120" s="297"/>
    </row>
    <row r="121" spans="1:12" ht="14.25">
      <c r="A121" s="436">
        <v>1615</v>
      </c>
      <c r="B121" s="34" t="s">
        <v>50</v>
      </c>
      <c r="C121" s="278">
        <v>107500</v>
      </c>
      <c r="D121" s="278">
        <v>8200</v>
      </c>
      <c r="E121" s="220">
        <v>12070</v>
      </c>
      <c r="F121" s="278">
        <v>17820</v>
      </c>
      <c r="G121" s="708">
        <f t="shared" si="11"/>
        <v>115025</v>
      </c>
      <c r="H121" s="9">
        <f t="shared" si="11"/>
        <v>8774</v>
      </c>
      <c r="I121" s="9">
        <f t="shared" si="12"/>
        <v>13397.7</v>
      </c>
      <c r="J121" s="709">
        <f t="shared" si="13"/>
        <v>21205.8</v>
      </c>
      <c r="L121" s="297"/>
    </row>
    <row r="122" spans="1:12" ht="14.25">
      <c r="A122" s="436">
        <v>1620</v>
      </c>
      <c r="B122" s="34" t="s">
        <v>175</v>
      </c>
      <c r="C122" s="278">
        <v>107500</v>
      </c>
      <c r="D122" s="278">
        <v>8200</v>
      </c>
      <c r="E122" s="278">
        <v>12070</v>
      </c>
      <c r="F122" s="278">
        <v>31430</v>
      </c>
      <c r="G122" s="708">
        <f t="shared" si="11"/>
        <v>115025</v>
      </c>
      <c r="H122" s="9">
        <f t="shared" si="11"/>
        <v>8774</v>
      </c>
      <c r="I122" s="9">
        <f t="shared" si="12"/>
        <v>13397.7</v>
      </c>
      <c r="J122" s="709">
        <f t="shared" si="13"/>
        <v>37401.699999999997</v>
      </c>
      <c r="L122" s="297"/>
    </row>
    <row r="123" spans="1:12" ht="14.25">
      <c r="A123" s="436">
        <v>1630</v>
      </c>
      <c r="B123" s="34" t="s">
        <v>209</v>
      </c>
      <c r="C123" s="256">
        <v>121440</v>
      </c>
      <c r="D123" s="278">
        <v>8200</v>
      </c>
      <c r="E123" s="278">
        <v>16260</v>
      </c>
      <c r="F123" s="278">
        <v>17820</v>
      </c>
      <c r="G123" s="708">
        <f t="shared" si="11"/>
        <v>129940.8</v>
      </c>
      <c r="H123" s="9">
        <f t="shared" si="11"/>
        <v>8774</v>
      </c>
      <c r="I123" s="9">
        <f t="shared" si="12"/>
        <v>18048.600000000002</v>
      </c>
      <c r="J123" s="709">
        <f t="shared" si="13"/>
        <v>21205.8</v>
      </c>
      <c r="L123" s="297"/>
    </row>
    <row r="124" spans="1:12" ht="14.25">
      <c r="A124" s="436">
        <v>1640</v>
      </c>
      <c r="B124" s="34" t="s">
        <v>284</v>
      </c>
      <c r="C124" s="256">
        <v>96760</v>
      </c>
      <c r="D124" s="278">
        <v>8200</v>
      </c>
      <c r="E124" s="278">
        <v>12070</v>
      </c>
      <c r="F124" s="278">
        <v>31430</v>
      </c>
      <c r="G124" s="708">
        <f t="shared" si="11"/>
        <v>103533.20000000001</v>
      </c>
      <c r="H124" s="9">
        <f t="shared" si="11"/>
        <v>8774</v>
      </c>
      <c r="I124" s="9">
        <f t="shared" si="12"/>
        <v>13397.7</v>
      </c>
      <c r="J124" s="709">
        <f t="shared" si="13"/>
        <v>37401.699999999997</v>
      </c>
      <c r="L124" s="297"/>
    </row>
    <row r="125" spans="1:12" ht="14.25">
      <c r="A125" s="436">
        <v>1650</v>
      </c>
      <c r="B125" s="34" t="s">
        <v>715</v>
      </c>
      <c r="C125" s="256">
        <v>176120</v>
      </c>
      <c r="D125" s="278">
        <v>8200</v>
      </c>
      <c r="E125" s="278">
        <v>16270</v>
      </c>
      <c r="F125" s="278">
        <v>61060</v>
      </c>
      <c r="G125" s="708">
        <f t="shared" si="11"/>
        <v>188448.40000000002</v>
      </c>
      <c r="H125" s="9">
        <f t="shared" si="11"/>
        <v>8774</v>
      </c>
      <c r="I125" s="9">
        <f t="shared" si="12"/>
        <v>18059.7</v>
      </c>
      <c r="J125" s="709">
        <f t="shared" si="13"/>
        <v>72661.399999999994</v>
      </c>
      <c r="L125" s="297"/>
    </row>
    <row r="126" spans="1:12" ht="14.25">
      <c r="A126" s="436">
        <v>1655</v>
      </c>
      <c r="B126" s="34" t="s">
        <v>716</v>
      </c>
      <c r="C126" s="256">
        <v>82320</v>
      </c>
      <c r="D126" s="256">
        <v>8200</v>
      </c>
      <c r="E126" s="256">
        <v>12070</v>
      </c>
      <c r="F126" s="256">
        <v>15400</v>
      </c>
      <c r="G126" s="708">
        <f t="shared" si="11"/>
        <v>88082.400000000009</v>
      </c>
      <c r="H126" s="9">
        <f t="shared" si="11"/>
        <v>8774</v>
      </c>
      <c r="I126" s="9">
        <f t="shared" si="12"/>
        <v>13397.7</v>
      </c>
      <c r="J126" s="709">
        <f t="shared" si="13"/>
        <v>18326</v>
      </c>
      <c r="L126" s="297"/>
    </row>
    <row r="127" spans="1:12" ht="14.25">
      <c r="A127" s="436">
        <v>1660</v>
      </c>
      <c r="B127" s="34" t="s">
        <v>286</v>
      </c>
      <c r="C127" s="256">
        <v>176120</v>
      </c>
      <c r="D127" s="278">
        <v>8200</v>
      </c>
      <c r="E127" s="278">
        <v>12070</v>
      </c>
      <c r="F127" s="278">
        <v>31430</v>
      </c>
      <c r="G127" s="708">
        <f t="shared" si="11"/>
        <v>188448.40000000002</v>
      </c>
      <c r="H127" s="9">
        <f t="shared" si="11"/>
        <v>8774</v>
      </c>
      <c r="I127" s="9">
        <f t="shared" si="12"/>
        <v>13397.7</v>
      </c>
      <c r="J127" s="709">
        <f t="shared" si="13"/>
        <v>37401.699999999997</v>
      </c>
      <c r="L127" s="297"/>
    </row>
    <row r="128" spans="1:12" ht="14.25">
      <c r="A128" s="436">
        <v>1670</v>
      </c>
      <c r="B128" s="34" t="s">
        <v>717</v>
      </c>
      <c r="C128" s="256">
        <v>121440</v>
      </c>
      <c r="D128" s="278">
        <v>8200</v>
      </c>
      <c r="E128" s="278">
        <v>12070</v>
      </c>
      <c r="F128" s="278">
        <v>31430</v>
      </c>
      <c r="G128" s="708">
        <f t="shared" si="11"/>
        <v>129940.8</v>
      </c>
      <c r="H128" s="9">
        <f t="shared" si="11"/>
        <v>8774</v>
      </c>
      <c r="I128" s="9">
        <f t="shared" si="12"/>
        <v>13397.7</v>
      </c>
      <c r="J128" s="709">
        <f t="shared" si="13"/>
        <v>37401.699999999997</v>
      </c>
      <c r="L128" s="297"/>
    </row>
    <row r="129" spans="1:12" ht="14.25">
      <c r="A129" s="436">
        <v>1680</v>
      </c>
      <c r="B129" s="34" t="s">
        <v>134</v>
      </c>
      <c r="C129" s="256">
        <v>107500</v>
      </c>
      <c r="D129" s="278">
        <v>8200</v>
      </c>
      <c r="E129" s="278">
        <v>12070</v>
      </c>
      <c r="F129" s="278">
        <v>24860</v>
      </c>
      <c r="G129" s="708">
        <f t="shared" si="11"/>
        <v>115025</v>
      </c>
      <c r="H129" s="9">
        <f t="shared" si="11"/>
        <v>8774</v>
      </c>
      <c r="I129" s="9">
        <f t="shared" si="12"/>
        <v>13397.7</v>
      </c>
      <c r="J129" s="709">
        <f t="shared" si="13"/>
        <v>29583.399999999998</v>
      </c>
      <c r="L129" s="297"/>
    </row>
    <row r="130" spans="1:12" ht="14.25">
      <c r="A130" s="436">
        <v>1705</v>
      </c>
      <c r="B130" s="34" t="s">
        <v>287</v>
      </c>
      <c r="C130" s="256">
        <v>82320</v>
      </c>
      <c r="D130" s="278">
        <v>8200</v>
      </c>
      <c r="E130" s="278">
        <v>12070</v>
      </c>
      <c r="F130" s="278">
        <v>17820</v>
      </c>
      <c r="G130" s="708">
        <f t="shared" si="11"/>
        <v>88082.400000000009</v>
      </c>
      <c r="H130" s="9">
        <f t="shared" si="11"/>
        <v>8774</v>
      </c>
      <c r="I130" s="9">
        <f t="shared" si="12"/>
        <v>13397.7</v>
      </c>
      <c r="J130" s="709">
        <f t="shared" si="13"/>
        <v>21205.8</v>
      </c>
      <c r="L130" s="297"/>
    </row>
    <row r="131" spans="1:12" ht="14.25">
      <c r="A131" s="436">
        <v>1710</v>
      </c>
      <c r="B131" s="34" t="s">
        <v>285</v>
      </c>
      <c r="C131" s="256">
        <v>82320</v>
      </c>
      <c r="D131" s="278">
        <v>8200</v>
      </c>
      <c r="E131" s="278">
        <v>12070</v>
      </c>
      <c r="F131" s="278">
        <v>17820</v>
      </c>
      <c r="G131" s="708">
        <f t="shared" si="11"/>
        <v>88082.400000000009</v>
      </c>
      <c r="H131" s="9">
        <f t="shared" si="11"/>
        <v>8774</v>
      </c>
      <c r="I131" s="9">
        <f t="shared" si="12"/>
        <v>13397.7</v>
      </c>
      <c r="J131" s="709">
        <f t="shared" si="13"/>
        <v>21205.8</v>
      </c>
      <c r="L131" s="297"/>
    </row>
    <row r="132" spans="1:12" ht="14.25">
      <c r="A132" s="436">
        <v>1715</v>
      </c>
      <c r="B132" s="34" t="s">
        <v>208</v>
      </c>
      <c r="C132" s="278">
        <v>96760</v>
      </c>
      <c r="D132" s="278">
        <v>8200</v>
      </c>
      <c r="E132" s="278">
        <v>12070</v>
      </c>
      <c r="F132" s="278">
        <v>24860</v>
      </c>
      <c r="G132" s="708">
        <f t="shared" si="11"/>
        <v>103533.20000000001</v>
      </c>
      <c r="H132" s="9">
        <f t="shared" si="11"/>
        <v>8774</v>
      </c>
      <c r="I132" s="9">
        <f t="shared" si="12"/>
        <v>13397.7</v>
      </c>
      <c r="J132" s="709">
        <f t="shared" si="13"/>
        <v>29583.399999999998</v>
      </c>
      <c r="L132" s="297"/>
    </row>
    <row r="133" spans="1:12" ht="14.25">
      <c r="A133" s="436">
        <v>1720</v>
      </c>
      <c r="B133" s="34" t="s">
        <v>140</v>
      </c>
      <c r="C133" s="278">
        <v>96760</v>
      </c>
      <c r="D133" s="278">
        <v>8200</v>
      </c>
      <c r="E133" s="278">
        <v>12070</v>
      </c>
      <c r="F133" s="278">
        <v>24860</v>
      </c>
      <c r="G133" s="708">
        <f t="shared" si="11"/>
        <v>103533.20000000001</v>
      </c>
      <c r="H133" s="9">
        <f t="shared" si="11"/>
        <v>8774</v>
      </c>
      <c r="I133" s="9">
        <f t="shared" si="12"/>
        <v>13397.7</v>
      </c>
      <c r="J133" s="709">
        <f t="shared" si="13"/>
        <v>29583.399999999998</v>
      </c>
      <c r="L133" s="297"/>
    </row>
    <row r="134" spans="1:12" ht="14.25">
      <c r="A134" s="436">
        <v>333</v>
      </c>
      <c r="B134" s="34" t="s">
        <v>374</v>
      </c>
      <c r="C134" s="278">
        <v>107500</v>
      </c>
      <c r="D134" s="278">
        <v>8200</v>
      </c>
      <c r="E134" s="278">
        <v>14620</v>
      </c>
      <c r="F134" s="278">
        <v>24860</v>
      </c>
      <c r="G134" s="708">
        <f t="shared" si="11"/>
        <v>115025</v>
      </c>
      <c r="H134" s="9">
        <f t="shared" si="11"/>
        <v>8774</v>
      </c>
      <c r="I134" s="9">
        <f t="shared" si="12"/>
        <v>16228.2</v>
      </c>
      <c r="J134" s="709">
        <f t="shared" si="13"/>
        <v>29583.399999999998</v>
      </c>
      <c r="L134" s="297"/>
    </row>
    <row r="135" spans="1:12" ht="14.25">
      <c r="A135" s="436">
        <v>1330</v>
      </c>
      <c r="B135" s="34" t="s">
        <v>177</v>
      </c>
      <c r="C135" s="278">
        <v>96760</v>
      </c>
      <c r="D135" s="278">
        <v>8200</v>
      </c>
      <c r="E135" s="278">
        <v>12070</v>
      </c>
      <c r="F135" s="278">
        <v>24860</v>
      </c>
      <c r="G135" s="708">
        <f t="shared" si="11"/>
        <v>103533.20000000001</v>
      </c>
      <c r="H135" s="9">
        <f t="shared" si="11"/>
        <v>8774</v>
      </c>
      <c r="I135" s="9">
        <f t="shared" si="12"/>
        <v>13397.7</v>
      </c>
      <c r="J135" s="709">
        <f t="shared" si="13"/>
        <v>29583.399999999998</v>
      </c>
      <c r="L135" s="297"/>
    </row>
    <row r="136" spans="1:12" ht="14.25">
      <c r="A136" s="436">
        <v>1770</v>
      </c>
      <c r="B136" s="34" t="s">
        <v>199</v>
      </c>
      <c r="C136" s="278">
        <v>96760</v>
      </c>
      <c r="D136" s="278">
        <v>8200</v>
      </c>
      <c r="E136" s="278">
        <v>12070</v>
      </c>
      <c r="F136" s="278">
        <v>24860</v>
      </c>
      <c r="G136" s="708">
        <f t="shared" si="11"/>
        <v>103533.20000000001</v>
      </c>
      <c r="H136" s="9">
        <f t="shared" si="11"/>
        <v>8774</v>
      </c>
      <c r="I136" s="9">
        <f t="shared" si="12"/>
        <v>13397.7</v>
      </c>
      <c r="J136" s="709">
        <f t="shared" si="13"/>
        <v>29583.399999999998</v>
      </c>
      <c r="L136" s="297"/>
    </row>
    <row r="137" spans="1:12" ht="14.25">
      <c r="A137" s="436">
        <v>1780</v>
      </c>
      <c r="B137" s="34" t="s">
        <v>176</v>
      </c>
      <c r="C137" s="278">
        <v>82320</v>
      </c>
      <c r="D137" s="278">
        <v>8200</v>
      </c>
      <c r="E137" s="278">
        <v>12070</v>
      </c>
      <c r="F137" s="278">
        <v>17820</v>
      </c>
      <c r="G137" s="708">
        <f t="shared" si="11"/>
        <v>88082.400000000009</v>
      </c>
      <c r="H137" s="9">
        <f t="shared" si="11"/>
        <v>8774</v>
      </c>
      <c r="I137" s="9">
        <f t="shared" si="12"/>
        <v>13397.7</v>
      </c>
      <c r="J137" s="709">
        <f t="shared" si="13"/>
        <v>21205.8</v>
      </c>
      <c r="L137" s="297"/>
    </row>
    <row r="138" spans="1:12" ht="14.25">
      <c r="A138" s="436">
        <v>1785</v>
      </c>
      <c r="B138" s="34" t="s">
        <v>718</v>
      </c>
      <c r="C138" s="278">
        <v>82320</v>
      </c>
      <c r="D138" s="278">
        <v>8200</v>
      </c>
      <c r="E138" s="278">
        <v>12070</v>
      </c>
      <c r="F138" s="278">
        <v>17820</v>
      </c>
      <c r="G138" s="708">
        <f t="shared" si="11"/>
        <v>88082.400000000009</v>
      </c>
      <c r="H138" s="9">
        <f t="shared" si="11"/>
        <v>8774</v>
      </c>
      <c r="I138" s="9">
        <f t="shared" si="12"/>
        <v>13397.7</v>
      </c>
      <c r="J138" s="709">
        <f t="shared" si="13"/>
        <v>21205.8</v>
      </c>
      <c r="L138" s="297"/>
    </row>
    <row r="139" spans="1:12" ht="14.25">
      <c r="A139" s="436">
        <v>1790</v>
      </c>
      <c r="B139" s="34" t="s">
        <v>178</v>
      </c>
      <c r="C139" s="278">
        <v>96760</v>
      </c>
      <c r="D139" s="278">
        <v>8200</v>
      </c>
      <c r="E139" s="278">
        <v>12070</v>
      </c>
      <c r="F139" s="278">
        <v>17820</v>
      </c>
      <c r="G139" s="708">
        <f t="shared" si="11"/>
        <v>103533.20000000001</v>
      </c>
      <c r="H139" s="9">
        <f t="shared" si="11"/>
        <v>8774</v>
      </c>
      <c r="I139" s="9">
        <f t="shared" si="12"/>
        <v>13397.7</v>
      </c>
      <c r="J139" s="709">
        <f t="shared" si="13"/>
        <v>21205.8</v>
      </c>
      <c r="L139" s="297"/>
    </row>
    <row r="140" spans="1:12" ht="14.25">
      <c r="A140" s="436">
        <v>2002</v>
      </c>
      <c r="B140" s="34" t="s">
        <v>719</v>
      </c>
      <c r="C140" s="278">
        <v>83810</v>
      </c>
      <c r="D140" s="278">
        <v>8200</v>
      </c>
      <c r="E140" s="278">
        <v>9250</v>
      </c>
      <c r="F140" s="278">
        <v>10660</v>
      </c>
      <c r="G140" s="708">
        <f t="shared" si="11"/>
        <v>89676.700000000012</v>
      </c>
      <c r="H140" s="9">
        <f t="shared" si="11"/>
        <v>8774</v>
      </c>
      <c r="I140" s="9">
        <f t="shared" si="12"/>
        <v>10267.5</v>
      </c>
      <c r="J140" s="709">
        <f t="shared" si="13"/>
        <v>12685.4</v>
      </c>
      <c r="L140" s="297"/>
    </row>
    <row r="141" spans="1:12" ht="14.25">
      <c r="A141" s="436">
        <v>2007</v>
      </c>
      <c r="B141" s="34" t="s">
        <v>407</v>
      </c>
      <c r="C141" s="278">
        <v>100110</v>
      </c>
      <c r="D141" s="278">
        <v>8200</v>
      </c>
      <c r="E141" s="278">
        <v>9250</v>
      </c>
      <c r="F141" s="278">
        <v>10660</v>
      </c>
      <c r="G141" s="708">
        <f t="shared" si="11"/>
        <v>107117.70000000001</v>
      </c>
      <c r="H141" s="9">
        <f t="shared" si="11"/>
        <v>8774</v>
      </c>
      <c r="I141" s="9">
        <f t="shared" si="12"/>
        <v>10267.5</v>
      </c>
      <c r="J141" s="709">
        <f t="shared" si="13"/>
        <v>12685.4</v>
      </c>
      <c r="L141" s="297"/>
    </row>
    <row r="142" spans="1:12" ht="14.25">
      <c r="A142" s="436">
        <v>2008</v>
      </c>
      <c r="B142" s="34" t="s">
        <v>404</v>
      </c>
      <c r="C142" s="278">
        <v>100110</v>
      </c>
      <c r="D142" s="278">
        <v>8200</v>
      </c>
      <c r="E142" s="278">
        <v>9250</v>
      </c>
      <c r="F142" s="278">
        <v>10660</v>
      </c>
      <c r="G142" s="708">
        <f t="shared" si="11"/>
        <v>107117.70000000001</v>
      </c>
      <c r="H142" s="9">
        <f t="shared" si="11"/>
        <v>8774</v>
      </c>
      <c r="I142" s="9">
        <f t="shared" si="12"/>
        <v>10267.5</v>
      </c>
      <c r="J142" s="709">
        <f t="shared" si="13"/>
        <v>12685.4</v>
      </c>
      <c r="L142" s="297"/>
    </row>
    <row r="143" spans="1:12">
      <c r="A143" s="439"/>
      <c r="B143" s="440"/>
      <c r="C143" s="175"/>
      <c r="D143" s="175"/>
      <c r="E143" s="175"/>
      <c r="F143" s="175"/>
      <c r="G143" s="176"/>
      <c r="H143" s="175"/>
      <c r="I143" s="175"/>
      <c r="J143" s="441"/>
      <c r="K143" s="175"/>
      <c r="L143" s="229"/>
    </row>
    <row r="144" spans="1:12">
      <c r="A144" s="442" t="s">
        <v>171</v>
      </c>
      <c r="B144" s="443" t="s">
        <v>221</v>
      </c>
      <c r="C144" s="444"/>
      <c r="D144" s="444"/>
      <c r="E144" s="444"/>
      <c r="F144" s="444"/>
      <c r="G144" s="444"/>
      <c r="H144" s="444"/>
      <c r="I144" s="175"/>
      <c r="J144" s="441"/>
      <c r="K144" s="175"/>
      <c r="L144" s="229"/>
    </row>
    <row r="145" spans="1:12">
      <c r="A145" s="445"/>
      <c r="B145" s="446" t="s">
        <v>127</v>
      </c>
      <c r="C145" s="444"/>
      <c r="D145" s="444"/>
      <c r="E145" s="444"/>
      <c r="F145" s="444"/>
      <c r="G145" s="444"/>
      <c r="H145" s="444"/>
      <c r="I145" s="175"/>
      <c r="J145" s="441"/>
      <c r="K145" s="175"/>
      <c r="L145" s="229"/>
    </row>
    <row r="146" spans="1:12">
      <c r="A146" s="445"/>
      <c r="B146" s="446" t="s">
        <v>408</v>
      </c>
      <c r="C146" s="444"/>
      <c r="D146" s="444"/>
      <c r="E146" s="444"/>
      <c r="F146" s="444"/>
      <c r="G146" s="444"/>
      <c r="H146" s="444"/>
      <c r="I146" s="175"/>
      <c r="J146" s="441"/>
      <c r="K146" s="175"/>
      <c r="L146" s="229"/>
    </row>
    <row r="147" spans="1:12">
      <c r="A147" s="445"/>
      <c r="B147" s="446" t="s">
        <v>237</v>
      </c>
      <c r="C147" s="444"/>
      <c r="D147" s="444"/>
      <c r="E147" s="444"/>
      <c r="F147" s="444"/>
      <c r="G147" s="444"/>
      <c r="H147" s="444"/>
      <c r="I147" s="175"/>
      <c r="J147" s="441"/>
      <c r="K147" s="175"/>
      <c r="L147" s="229"/>
    </row>
    <row r="148" spans="1:12">
      <c r="A148" s="445"/>
      <c r="B148" s="446" t="s">
        <v>409</v>
      </c>
      <c r="C148" s="444"/>
      <c r="D148" s="444"/>
      <c r="E148" s="444"/>
      <c r="F148" s="444"/>
      <c r="G148" s="444"/>
      <c r="H148" s="444"/>
      <c r="I148" s="175"/>
      <c r="J148" s="441"/>
      <c r="K148" s="175"/>
      <c r="L148" s="229"/>
    </row>
    <row r="149" spans="1:12">
      <c r="A149" s="439"/>
      <c r="B149" s="440"/>
      <c r="C149" s="175"/>
      <c r="D149" s="175"/>
      <c r="E149" s="175"/>
      <c r="F149" s="175"/>
      <c r="G149" s="176"/>
      <c r="H149" s="175"/>
      <c r="I149" s="175"/>
      <c r="J149" s="441"/>
      <c r="K149" s="175"/>
      <c r="L149" s="229"/>
    </row>
    <row r="150" spans="1:12">
      <c r="A150" s="439"/>
      <c r="B150" s="467" t="s">
        <v>871</v>
      </c>
      <c r="C150" s="447">
        <v>279</v>
      </c>
      <c r="D150" s="175" t="s">
        <v>865</v>
      </c>
      <c r="E150" s="175"/>
      <c r="F150" s="175"/>
      <c r="G150" s="176"/>
      <c r="H150" s="175"/>
      <c r="I150" s="175"/>
      <c r="J150" s="441"/>
      <c r="K150" s="175"/>
      <c r="L150" s="229"/>
    </row>
    <row r="151" spans="1:12">
      <c r="A151" s="439"/>
      <c r="B151" s="440"/>
      <c r="C151" s="175"/>
      <c r="D151" s="175"/>
      <c r="E151" s="175"/>
      <c r="F151" s="175"/>
      <c r="G151" s="176"/>
      <c r="H151" s="175"/>
      <c r="I151" s="175"/>
      <c r="J151" s="441"/>
      <c r="K151" s="175"/>
      <c r="L151" s="229"/>
    </row>
    <row r="152" spans="1:12">
      <c r="A152" s="448" t="s">
        <v>171</v>
      </c>
      <c r="B152" s="449" t="s">
        <v>381</v>
      </c>
      <c r="C152" s="450"/>
      <c r="D152" s="450"/>
      <c r="E152" s="450"/>
      <c r="F152" s="450"/>
      <c r="G152" s="450"/>
      <c r="H152" s="450"/>
      <c r="I152" s="175"/>
      <c r="J152" s="441"/>
      <c r="K152" s="175"/>
      <c r="L152" s="229"/>
    </row>
    <row r="153" spans="1:12">
      <c r="A153" s="451"/>
      <c r="B153" s="127"/>
      <c r="C153" s="187"/>
      <c r="D153" s="187"/>
      <c r="E153" s="187"/>
      <c r="F153" s="187"/>
      <c r="G153" s="187"/>
      <c r="H153" s="187"/>
      <c r="I153" s="175"/>
      <c r="J153" s="441"/>
      <c r="K153" s="175"/>
      <c r="L153" s="229"/>
    </row>
    <row r="154" spans="1:12">
      <c r="A154" s="452" t="s">
        <v>172</v>
      </c>
      <c r="B154" s="449" t="s">
        <v>221</v>
      </c>
      <c r="C154" s="187"/>
      <c r="D154" s="187"/>
      <c r="E154" s="187"/>
      <c r="F154" s="187"/>
      <c r="G154" s="187"/>
      <c r="H154" s="187"/>
      <c r="I154" s="231"/>
      <c r="J154" s="453"/>
      <c r="K154" s="231"/>
      <c r="L154" s="231"/>
    </row>
    <row r="155" spans="1:12">
      <c r="A155" s="451"/>
      <c r="B155" s="127" t="s">
        <v>127</v>
      </c>
      <c r="C155" s="187"/>
      <c r="D155" s="187"/>
      <c r="E155" s="187"/>
      <c r="F155" s="187"/>
      <c r="G155" s="187"/>
      <c r="H155" s="187"/>
      <c r="I155" s="295"/>
      <c r="J155" s="430"/>
      <c r="K155" s="224"/>
      <c r="L155" s="224"/>
    </row>
    <row r="156" spans="1:12">
      <c r="A156" s="451"/>
      <c r="B156" s="127" t="s">
        <v>408</v>
      </c>
      <c r="C156" s="187"/>
      <c r="D156" s="187"/>
      <c r="E156" s="187"/>
      <c r="F156" s="187"/>
      <c r="G156" s="187"/>
      <c r="H156" s="187"/>
      <c r="I156" s="295"/>
      <c r="J156" s="430"/>
      <c r="K156" s="224"/>
      <c r="L156" s="224"/>
    </row>
    <row r="157" spans="1:12">
      <c r="A157" s="451"/>
      <c r="B157" s="127" t="s">
        <v>237</v>
      </c>
      <c r="C157" s="187"/>
      <c r="D157" s="187"/>
      <c r="E157" s="187"/>
      <c r="F157" s="187"/>
      <c r="G157" s="187"/>
      <c r="H157" s="187"/>
      <c r="I157" s="295"/>
      <c r="J157" s="430"/>
      <c r="K157" s="224"/>
      <c r="L157" s="224"/>
    </row>
    <row r="158" spans="1:12">
      <c r="A158" s="451"/>
      <c r="B158" s="127" t="s">
        <v>409</v>
      </c>
      <c r="C158" s="187"/>
      <c r="D158" s="187"/>
      <c r="E158" s="187"/>
      <c r="F158" s="187"/>
      <c r="G158" s="187"/>
      <c r="H158" s="187"/>
      <c r="I158" s="295"/>
      <c r="J158" s="430"/>
      <c r="K158" s="224"/>
      <c r="L158" s="224"/>
    </row>
    <row r="159" spans="1:12">
      <c r="A159" s="451"/>
      <c r="B159" s="127"/>
      <c r="C159" s="187"/>
      <c r="D159" s="187"/>
      <c r="E159" s="187"/>
      <c r="F159" s="187"/>
      <c r="G159" s="187"/>
      <c r="H159" s="187"/>
      <c r="I159" s="295"/>
      <c r="J159" s="430"/>
      <c r="K159" s="224"/>
      <c r="L159" s="224"/>
    </row>
    <row r="160" spans="1:12">
      <c r="A160" s="452" t="s">
        <v>382</v>
      </c>
      <c r="B160" s="127" t="s">
        <v>488</v>
      </c>
      <c r="C160" s="187"/>
      <c r="D160" s="187"/>
      <c r="E160" s="187"/>
      <c r="F160" s="187"/>
      <c r="G160" s="187"/>
      <c r="H160" s="187"/>
      <c r="I160" s="295"/>
      <c r="J160" s="430"/>
      <c r="K160" s="224"/>
      <c r="L160" s="224"/>
    </row>
    <row r="161" spans="1:12">
      <c r="A161" s="428"/>
      <c r="B161" s="429"/>
      <c r="C161" s="295"/>
      <c r="D161" s="295"/>
      <c r="E161" s="295"/>
      <c r="F161" s="295"/>
      <c r="G161" s="295"/>
      <c r="H161" s="295"/>
      <c r="I161" s="295"/>
      <c r="J161" s="430"/>
      <c r="K161" s="224"/>
      <c r="L161" s="224"/>
    </row>
    <row r="162" spans="1:12" ht="15.75">
      <c r="A162" s="428"/>
      <c r="B162" s="468" t="s">
        <v>181</v>
      </c>
      <c r="C162" s="232"/>
      <c r="D162" s="232"/>
      <c r="E162" s="232"/>
      <c r="F162" s="232"/>
      <c r="G162" s="186"/>
      <c r="H162" s="295"/>
      <c r="I162" s="295"/>
      <c r="J162" s="430"/>
      <c r="K162" s="224"/>
      <c r="L162" s="224"/>
    </row>
    <row r="163" spans="1:12">
      <c r="A163" s="428"/>
      <c r="B163" s="228" t="s">
        <v>182</v>
      </c>
      <c r="C163" s="233"/>
      <c r="D163" s="233"/>
      <c r="E163" s="233"/>
      <c r="F163" s="233"/>
      <c r="G163" s="234" t="s">
        <v>249</v>
      </c>
      <c r="H163" s="295"/>
      <c r="I163" s="295"/>
      <c r="J163" s="430"/>
      <c r="K163" s="224"/>
      <c r="L163" s="224"/>
    </row>
    <row r="164" spans="1:12">
      <c r="A164" s="428"/>
      <c r="B164" s="230"/>
      <c r="C164" s="232"/>
      <c r="D164" s="232"/>
      <c r="E164" s="232"/>
      <c r="F164" s="232"/>
      <c r="G164" s="235"/>
      <c r="H164" s="295"/>
      <c r="I164" s="295"/>
      <c r="J164" s="430"/>
      <c r="K164" s="224"/>
      <c r="L164" s="224"/>
    </row>
    <row r="165" spans="1:12">
      <c r="A165" s="428"/>
      <c r="B165" s="230" t="s">
        <v>444</v>
      </c>
      <c r="C165" s="232"/>
      <c r="D165" s="232"/>
      <c r="E165" s="232"/>
      <c r="F165" s="232"/>
      <c r="G165" s="235"/>
      <c r="H165" s="295"/>
      <c r="I165" s="295"/>
      <c r="J165" s="430"/>
      <c r="K165" s="224"/>
      <c r="L165" s="224"/>
    </row>
    <row r="166" spans="1:12">
      <c r="A166" s="454"/>
      <c r="B166" s="178" t="s">
        <v>445</v>
      </c>
      <c r="C166" s="232"/>
      <c r="D166" s="232"/>
      <c r="E166" s="232"/>
      <c r="F166" s="232"/>
      <c r="G166" s="256">
        <v>5550</v>
      </c>
      <c r="H166" s="232"/>
      <c r="I166" s="232"/>
      <c r="J166" s="455"/>
      <c r="K166" s="236"/>
      <c r="L166" s="236"/>
    </row>
    <row r="167" spans="1:12">
      <c r="A167" s="454"/>
      <c r="B167" s="178" t="s">
        <v>446</v>
      </c>
      <c r="C167" s="232"/>
      <c r="D167" s="232"/>
      <c r="E167" s="232"/>
      <c r="F167" s="232"/>
      <c r="G167" s="251"/>
      <c r="H167" s="232"/>
      <c r="I167" s="232"/>
      <c r="J167" s="455"/>
      <c r="K167" s="236"/>
      <c r="L167" s="236"/>
    </row>
    <row r="168" spans="1:12">
      <c r="A168" s="454"/>
      <c r="B168" s="178" t="s">
        <v>447</v>
      </c>
      <c r="C168" s="232"/>
      <c r="D168" s="232"/>
      <c r="E168" s="232"/>
      <c r="F168" s="232"/>
      <c r="G168" s="251"/>
      <c r="H168" s="232"/>
      <c r="I168" s="232"/>
      <c r="J168" s="455"/>
      <c r="K168" s="236"/>
      <c r="L168" s="236"/>
    </row>
    <row r="169" spans="1:12">
      <c r="A169" s="428"/>
      <c r="B169" s="230"/>
      <c r="C169" s="232"/>
      <c r="D169" s="232"/>
      <c r="E169" s="232"/>
      <c r="F169" s="232"/>
      <c r="G169" s="251"/>
      <c r="H169" s="295"/>
      <c r="I169" s="295"/>
      <c r="J169" s="430"/>
      <c r="K169" s="224"/>
      <c r="L169" s="224"/>
    </row>
    <row r="170" spans="1:12">
      <c r="A170" s="428"/>
      <c r="B170" s="230" t="s">
        <v>244</v>
      </c>
      <c r="C170" s="232"/>
      <c r="D170" s="232"/>
      <c r="E170" s="232"/>
      <c r="F170" s="232"/>
      <c r="G170" s="252"/>
      <c r="H170" s="295"/>
      <c r="I170" s="295"/>
      <c r="J170" s="430"/>
      <c r="K170" s="224"/>
      <c r="L170" s="224"/>
    </row>
    <row r="171" spans="1:12">
      <c r="A171" s="454"/>
      <c r="B171" s="178" t="s">
        <v>183</v>
      </c>
      <c r="C171" s="232"/>
      <c r="D171" s="232"/>
      <c r="E171" s="232"/>
      <c r="F171" s="232"/>
      <c r="G171" s="256">
        <v>9100</v>
      </c>
      <c r="H171" s="232"/>
      <c r="I171" s="232"/>
      <c r="J171" s="455"/>
      <c r="K171" s="236"/>
      <c r="L171" s="236"/>
    </row>
    <row r="172" spans="1:12">
      <c r="A172" s="454"/>
      <c r="B172" s="178" t="s">
        <v>184</v>
      </c>
      <c r="C172" s="232"/>
      <c r="D172" s="232"/>
      <c r="E172" s="232"/>
      <c r="F172" s="232"/>
      <c r="G172" s="256">
        <v>18210</v>
      </c>
      <c r="H172" s="232"/>
      <c r="I172" s="232"/>
      <c r="J172" s="455"/>
      <c r="K172" s="236"/>
      <c r="L172" s="236"/>
    </row>
    <row r="173" spans="1:12">
      <c r="A173" s="454"/>
      <c r="B173" s="178" t="s">
        <v>185</v>
      </c>
      <c r="C173" s="232"/>
      <c r="D173" s="232"/>
      <c r="E173" s="232"/>
      <c r="F173" s="232"/>
      <c r="G173" s="256">
        <v>6420</v>
      </c>
      <c r="H173" s="232"/>
      <c r="I173" s="232"/>
      <c r="J173" s="455"/>
      <c r="K173" s="236"/>
      <c r="L173" s="236"/>
    </row>
    <row r="174" spans="1:12">
      <c r="A174" s="454"/>
      <c r="B174" s="237" t="s">
        <v>8</v>
      </c>
      <c r="C174" s="232"/>
      <c r="D174" s="232"/>
      <c r="E174" s="232"/>
      <c r="F174" s="232"/>
      <c r="G174" s="186"/>
      <c r="H174" s="232"/>
      <c r="I174" s="232"/>
      <c r="J174" s="455"/>
      <c r="K174" s="236"/>
      <c r="L174" s="236"/>
    </row>
    <row r="175" spans="1:12">
      <c r="A175" s="428"/>
      <c r="B175" s="237"/>
      <c r="C175" s="232"/>
      <c r="D175" s="232"/>
      <c r="E175" s="232"/>
      <c r="F175" s="232"/>
      <c r="G175" s="186"/>
      <c r="H175" s="295"/>
      <c r="I175" s="295"/>
      <c r="J175" s="430"/>
      <c r="K175" s="224"/>
      <c r="L175" s="224"/>
    </row>
    <row r="176" spans="1:12">
      <c r="A176" s="428"/>
      <c r="B176" s="231" t="s">
        <v>489</v>
      </c>
      <c r="C176" s="232"/>
      <c r="D176" s="232"/>
      <c r="E176" s="232"/>
      <c r="F176" s="232"/>
      <c r="G176" s="456"/>
      <c r="H176" s="295"/>
      <c r="I176" s="295"/>
      <c r="J176" s="430"/>
      <c r="K176" s="224"/>
      <c r="L176" s="224"/>
    </row>
    <row r="177" spans="1:12">
      <c r="A177" s="454"/>
      <c r="B177" s="178" t="s">
        <v>149</v>
      </c>
      <c r="C177" s="232"/>
      <c r="D177" s="232"/>
      <c r="E177" s="232"/>
      <c r="F177" s="232"/>
      <c r="G177" s="256">
        <v>8370</v>
      </c>
      <c r="H177" s="232"/>
      <c r="I177" s="232"/>
      <c r="J177" s="455"/>
      <c r="K177" s="236"/>
      <c r="L177" s="236"/>
    </row>
    <row r="178" spans="1:12">
      <c r="A178" s="454"/>
      <c r="B178" s="178" t="s">
        <v>150</v>
      </c>
      <c r="C178" s="232"/>
      <c r="D178" s="232"/>
      <c r="E178" s="232"/>
      <c r="F178" s="232"/>
      <c r="G178" s="175">
        <v>8370</v>
      </c>
      <c r="H178" s="232"/>
      <c r="I178" s="232"/>
      <c r="J178" s="455"/>
      <c r="K178" s="236"/>
      <c r="L178" s="236"/>
    </row>
    <row r="179" spans="1:12">
      <c r="A179" s="428"/>
      <c r="B179" s="457"/>
      <c r="C179" s="173"/>
      <c r="D179" s="173"/>
      <c r="E179" s="173"/>
      <c r="F179" s="173"/>
      <c r="G179" s="458"/>
      <c r="H179" s="295"/>
      <c r="I179" s="295"/>
      <c r="J179" s="430"/>
      <c r="K179" s="224"/>
      <c r="L179" s="224"/>
    </row>
    <row r="180" spans="1:12">
      <c r="A180" s="428"/>
      <c r="B180" s="230" t="s">
        <v>151</v>
      </c>
      <c r="C180" s="173"/>
      <c r="D180" s="173"/>
      <c r="E180" s="173"/>
      <c r="F180" s="173"/>
      <c r="G180" s="458"/>
      <c r="H180" s="295"/>
      <c r="I180" s="295"/>
      <c r="J180" s="430"/>
      <c r="K180" s="224"/>
      <c r="L180" s="224"/>
    </row>
    <row r="181" spans="1:12">
      <c r="A181" s="454"/>
      <c r="B181" s="178" t="s">
        <v>152</v>
      </c>
      <c r="C181" s="232"/>
      <c r="D181" s="232"/>
      <c r="E181" s="232"/>
      <c r="F181" s="232"/>
      <c r="G181" s="256">
        <v>6300</v>
      </c>
      <c r="H181" s="232"/>
      <c r="I181" s="232"/>
      <c r="J181" s="455"/>
      <c r="K181" s="236"/>
      <c r="L181" s="236"/>
    </row>
    <row r="182" spans="1:12">
      <c r="A182" s="428"/>
      <c r="B182" s="457"/>
      <c r="C182" s="232"/>
      <c r="D182" s="232"/>
      <c r="E182" s="232"/>
      <c r="F182" s="232"/>
      <c r="G182" s="459"/>
      <c r="H182" s="295"/>
      <c r="I182" s="295"/>
      <c r="J182" s="430"/>
      <c r="K182" s="224"/>
      <c r="L182" s="224"/>
    </row>
    <row r="183" spans="1:12">
      <c r="A183" s="428"/>
      <c r="B183" s="230" t="s">
        <v>668</v>
      </c>
      <c r="C183" s="173"/>
      <c r="D183" s="173"/>
      <c r="E183" s="173"/>
      <c r="F183" s="173"/>
      <c r="G183" s="175"/>
      <c r="H183" s="295"/>
      <c r="I183" s="295"/>
      <c r="J183" s="430"/>
      <c r="K183" s="224"/>
      <c r="L183" s="224"/>
    </row>
    <row r="184" spans="1:12">
      <c r="A184" s="428"/>
      <c r="B184" s="178" t="s">
        <v>669</v>
      </c>
      <c r="C184" s="232"/>
      <c r="D184" s="232"/>
      <c r="E184" s="232"/>
      <c r="F184" s="232"/>
      <c r="G184" s="256">
        <v>104940</v>
      </c>
      <c r="H184" s="232"/>
      <c r="I184" s="295"/>
      <c r="J184" s="430"/>
      <c r="K184" s="224"/>
      <c r="L184" s="224"/>
    </row>
    <row r="185" spans="1:12">
      <c r="A185" s="428"/>
      <c r="B185" s="429"/>
      <c r="C185" s="295"/>
      <c r="D185" s="295"/>
      <c r="E185" s="295"/>
      <c r="F185" s="295"/>
      <c r="G185" s="295"/>
      <c r="H185" s="295"/>
      <c r="I185" s="295"/>
      <c r="J185" s="430"/>
      <c r="K185" s="224"/>
      <c r="L185" s="224"/>
    </row>
    <row r="186" spans="1:12" ht="13.5" thickBot="1">
      <c r="A186" s="460"/>
      <c r="B186" s="461"/>
      <c r="C186" s="462"/>
      <c r="D186" s="463"/>
      <c r="E186" s="463"/>
      <c r="F186" s="463"/>
      <c r="G186" s="464"/>
      <c r="H186" s="463"/>
      <c r="I186" s="465"/>
      <c r="J186" s="466"/>
      <c r="K186" s="6"/>
      <c r="L186" s="6"/>
    </row>
    <row r="187" spans="1:12">
      <c r="A187" s="63"/>
      <c r="B187" s="64"/>
      <c r="C187" s="66"/>
      <c r="D187" s="66"/>
      <c r="E187" s="66"/>
      <c r="F187" s="66"/>
      <c r="G187" s="68"/>
      <c r="H187" s="55"/>
      <c r="I187" s="6"/>
      <c r="J187" s="6"/>
      <c r="K187" s="6"/>
      <c r="L187" s="6"/>
    </row>
    <row r="188" spans="1:12">
      <c r="A188" s="63"/>
      <c r="B188" s="64"/>
      <c r="C188" s="66"/>
      <c r="D188" s="66"/>
      <c r="E188" s="66"/>
      <c r="F188" s="66"/>
      <c r="G188" s="69"/>
      <c r="H188" s="55"/>
      <c r="I188" s="6"/>
      <c r="J188" s="6"/>
      <c r="K188" s="6"/>
      <c r="L188" s="6"/>
    </row>
    <row r="189" spans="1:12">
      <c r="A189" s="63"/>
      <c r="B189" s="53"/>
      <c r="C189" s="66"/>
      <c r="D189" s="66"/>
      <c r="E189" s="66"/>
      <c r="F189" s="66"/>
      <c r="G189" s="70"/>
      <c r="H189" s="55"/>
      <c r="I189" s="6"/>
      <c r="J189" s="6"/>
      <c r="K189" s="6"/>
      <c r="L189" s="6"/>
    </row>
    <row r="190" spans="1:12" ht="13.5" thickBot="1">
      <c r="A190" s="63"/>
      <c r="B190" s="53"/>
      <c r="C190" s="66"/>
      <c r="D190" s="66"/>
      <c r="E190" s="66"/>
      <c r="F190" s="66"/>
      <c r="G190" s="68"/>
      <c r="H190" s="55"/>
      <c r="I190" s="6"/>
      <c r="J190" s="6"/>
      <c r="K190" s="6"/>
      <c r="L190" s="6"/>
    </row>
    <row r="191" spans="1:12" ht="13.5" thickBot="1">
      <c r="A191" s="948" t="s">
        <v>896</v>
      </c>
      <c r="B191" s="949"/>
      <c r="C191" s="949"/>
      <c r="D191" s="950"/>
      <c r="E191" s="66"/>
      <c r="F191" s="66"/>
      <c r="G191" s="68"/>
      <c r="H191" s="55"/>
      <c r="I191" s="6"/>
      <c r="J191" s="6"/>
      <c r="K191" s="6"/>
      <c r="L191" s="6"/>
    </row>
    <row r="192" spans="1:12">
      <c r="A192" s="310"/>
      <c r="B192" s="2"/>
      <c r="C192" s="2"/>
      <c r="D192" s="876"/>
      <c r="E192" s="67"/>
      <c r="F192" s="67"/>
      <c r="G192" s="72"/>
      <c r="H192" s="55"/>
      <c r="I192" s="6"/>
      <c r="J192" s="6"/>
      <c r="K192" s="6"/>
      <c r="L192" s="6"/>
    </row>
    <row r="193" spans="1:12">
      <c r="A193" s="94"/>
      <c r="B193" s="872"/>
      <c r="C193" s="872"/>
      <c r="D193" s="873"/>
      <c r="E193" s="66"/>
      <c r="F193" s="66"/>
      <c r="G193" s="68"/>
      <c r="H193" s="55"/>
      <c r="I193" s="6"/>
      <c r="J193" s="6"/>
      <c r="K193" s="6"/>
      <c r="L193" s="6"/>
    </row>
    <row r="194" spans="1:12">
      <c r="A194" s="94"/>
      <c r="B194" s="872" t="s">
        <v>44</v>
      </c>
      <c r="C194" s="333">
        <v>1694000</v>
      </c>
      <c r="D194" s="873" t="s">
        <v>368</v>
      </c>
      <c r="E194" s="66"/>
      <c r="F194" s="66"/>
      <c r="G194" s="68"/>
      <c r="H194" s="55"/>
      <c r="I194" s="6"/>
      <c r="J194" s="6"/>
      <c r="K194" s="6"/>
      <c r="L194" s="6"/>
    </row>
    <row r="195" spans="1:12">
      <c r="A195" s="94"/>
      <c r="B195" s="872" t="s">
        <v>377</v>
      </c>
      <c r="C195" s="333">
        <v>1000000</v>
      </c>
      <c r="D195" s="873" t="s">
        <v>368</v>
      </c>
      <c r="E195" s="66"/>
      <c r="F195" s="66"/>
      <c r="G195" s="68"/>
      <c r="H195" s="55"/>
      <c r="I195" s="6"/>
      <c r="J195" s="6"/>
      <c r="K195" s="6"/>
      <c r="L195" s="6"/>
    </row>
    <row r="196" spans="1:12">
      <c r="A196" s="94"/>
      <c r="B196" s="872" t="s">
        <v>897</v>
      </c>
      <c r="C196" s="333">
        <v>1880000</v>
      </c>
      <c r="D196" s="873" t="s">
        <v>368</v>
      </c>
    </row>
    <row r="197" spans="1:12">
      <c r="A197" s="94"/>
      <c r="B197" s="872" t="s">
        <v>898</v>
      </c>
      <c r="C197" s="333">
        <v>1880000</v>
      </c>
      <c r="D197" s="873" t="s">
        <v>368</v>
      </c>
    </row>
    <row r="198" spans="1:12">
      <c r="A198" s="94"/>
      <c r="B198" s="872" t="s">
        <v>899</v>
      </c>
      <c r="C198" s="333">
        <v>1880000</v>
      </c>
      <c r="D198" s="873" t="s">
        <v>368</v>
      </c>
    </row>
    <row r="199" spans="1:12">
      <c r="A199" s="94"/>
      <c r="B199" s="872" t="s">
        <v>410</v>
      </c>
      <c r="C199" s="333">
        <v>3800000</v>
      </c>
      <c r="D199" s="873" t="s">
        <v>368</v>
      </c>
    </row>
    <row r="200" spans="1:12">
      <c r="A200" s="94"/>
      <c r="B200" s="872"/>
      <c r="C200" s="383"/>
      <c r="D200" s="873"/>
    </row>
    <row r="201" spans="1:12">
      <c r="A201" s="94"/>
      <c r="B201" s="872"/>
      <c r="C201" s="872"/>
      <c r="D201" s="873"/>
    </row>
    <row r="202" spans="1:12" ht="13.5" thickBot="1">
      <c r="A202" s="302"/>
      <c r="B202" s="877"/>
      <c r="C202" s="3"/>
      <c r="D202" s="97"/>
    </row>
    <row r="203" spans="1:12">
      <c r="A203" s="94"/>
      <c r="B203" s="34"/>
      <c r="C203" s="872"/>
      <c r="D203" s="872"/>
    </row>
    <row r="204" spans="1:12">
      <c r="A204" s="872"/>
      <c r="B204" s="34"/>
      <c r="C204" s="872"/>
      <c r="D204" s="872"/>
    </row>
    <row r="205" spans="1:12">
      <c r="A205" s="872"/>
      <c r="B205" s="34"/>
      <c r="C205" s="872"/>
      <c r="D205" s="872"/>
    </row>
    <row r="206" spans="1:12">
      <c r="A206" s="872"/>
      <c r="B206" s="872"/>
      <c r="C206" s="872"/>
      <c r="D206" s="872"/>
    </row>
    <row r="207" spans="1:12">
      <c r="A207" s="872"/>
      <c r="B207" s="872"/>
      <c r="C207" s="383"/>
      <c r="D207" s="872"/>
    </row>
    <row r="208" spans="1:12">
      <c r="A208" s="872"/>
      <c r="B208" s="872"/>
      <c r="C208" s="383"/>
      <c r="D208" s="872"/>
    </row>
    <row r="209" spans="1:4">
      <c r="A209" s="872"/>
      <c r="B209" s="872"/>
      <c r="C209" s="383"/>
      <c r="D209" s="872"/>
    </row>
    <row r="210" spans="1:4">
      <c r="A210" s="872"/>
      <c r="B210" s="872"/>
      <c r="C210" s="383"/>
      <c r="D210" s="872"/>
    </row>
    <row r="211" spans="1:4">
      <c r="A211" s="872"/>
      <c r="B211" s="872"/>
      <c r="C211" s="383"/>
      <c r="D211" s="872"/>
    </row>
    <row r="212" spans="1:4">
      <c r="A212" s="872"/>
      <c r="B212" s="872"/>
      <c r="C212" s="383"/>
      <c r="D212" s="872"/>
    </row>
    <row r="213" spans="1:4">
      <c r="A213" s="872"/>
      <c r="B213" s="872"/>
      <c r="C213" s="383"/>
      <c r="D213" s="872"/>
    </row>
    <row r="214" spans="1:4">
      <c r="A214" s="872"/>
      <c r="B214" s="872"/>
      <c r="C214" s="383"/>
      <c r="D214" s="872"/>
    </row>
  </sheetData>
  <customSheetViews>
    <customSheetView guid="{F165901F-2ED3-463B-B2D8-F03C10664774}">
      <selection sqref="A1:G1"/>
      <pageMargins left="0.3" right="0.24" top="0.28999999999999998" bottom="0.28999999999999998" header="0" footer="0"/>
      <pageSetup paperSize="9" scale="85" orientation="landscape" r:id="rId1"/>
      <headerFooter alignWithMargins="0"/>
    </customSheetView>
    <customSheetView guid="{4815BE6A-DAE3-4DF6-B77E-1B568730B529}" topLeftCell="A112">
      <selection activeCell="H205" sqref="H205"/>
      <pageMargins left="0.3" right="0.24" top="0.28999999999999998" bottom="0.28999999999999998" header="0" footer="0"/>
      <pageSetup paperSize="9" scale="85" orientation="landscape" r:id="rId2"/>
      <headerFooter alignWithMargins="0"/>
    </customSheetView>
  </customSheetViews>
  <mergeCells count="6">
    <mergeCell ref="A191:D191"/>
    <mergeCell ref="C6:F6"/>
    <mergeCell ref="G6:J6"/>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sqref="A1:H1"/>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942" t="s">
        <v>894</v>
      </c>
      <c r="B1" s="943"/>
      <c r="C1" s="943"/>
      <c r="D1" s="943"/>
      <c r="E1" s="943"/>
      <c r="F1" s="943"/>
      <c r="G1" s="943"/>
      <c r="H1" s="943"/>
      <c r="I1" s="940" t="s">
        <v>77</v>
      </c>
      <c r="J1" s="941"/>
    </row>
    <row r="2" spans="1:11" s="366" customFormat="1" ht="21" thickBot="1">
      <c r="A2" s="377"/>
      <c r="B2" s="377"/>
      <c r="C2" s="378"/>
      <c r="D2" s="378"/>
    </row>
    <row r="3" spans="1:11" ht="13.5" thickBot="1">
      <c r="A3" s="955" t="s">
        <v>821</v>
      </c>
      <c r="B3" s="956"/>
      <c r="C3" s="956"/>
      <c r="D3" s="956"/>
      <c r="E3" s="956"/>
      <c r="F3" s="956"/>
      <c r="G3" s="956"/>
      <c r="H3" s="956"/>
      <c r="I3" s="956"/>
      <c r="J3" s="957"/>
      <c r="K3" s="66"/>
    </row>
    <row r="4" spans="1:11" ht="10.9" customHeight="1">
      <c r="A4" s="303"/>
      <c r="B4" s="471"/>
      <c r="C4" s="44"/>
      <c r="D4" s="44"/>
      <c r="E4" s="44"/>
      <c r="F4" s="45"/>
      <c r="G4" s="46"/>
      <c r="H4" s="48"/>
      <c r="I4" s="48"/>
      <c r="J4" s="472"/>
      <c r="K4" s="43"/>
    </row>
    <row r="5" spans="1:11">
      <c r="A5" s="473"/>
      <c r="B5" s="47"/>
      <c r="C5" s="958" t="s">
        <v>40</v>
      </c>
      <c r="D5" s="959"/>
      <c r="E5" s="959"/>
      <c r="F5" s="960"/>
      <c r="G5" s="958" t="s">
        <v>41</v>
      </c>
      <c r="H5" s="959"/>
      <c r="I5" s="959"/>
      <c r="J5" s="960"/>
      <c r="K5" s="48"/>
    </row>
    <row r="6" spans="1:11" ht="27" customHeight="1">
      <c r="A6" s="474" t="s">
        <v>344</v>
      </c>
      <c r="B6" s="470" t="s">
        <v>39</v>
      </c>
      <c r="C6" s="49" t="s">
        <v>337</v>
      </c>
      <c r="D6" s="50" t="s">
        <v>671</v>
      </c>
      <c r="E6" s="50" t="s">
        <v>338</v>
      </c>
      <c r="F6" s="51" t="s">
        <v>5</v>
      </c>
      <c r="G6" s="49" t="s">
        <v>337</v>
      </c>
      <c r="H6" s="50" t="s">
        <v>671</v>
      </c>
      <c r="I6" s="50" t="s">
        <v>338</v>
      </c>
      <c r="J6" s="475" t="s">
        <v>5</v>
      </c>
      <c r="K6" s="52"/>
    </row>
    <row r="7" spans="1:11">
      <c r="A7" s="303">
        <v>3311</v>
      </c>
      <c r="B7" s="71" t="s">
        <v>365</v>
      </c>
      <c r="C7" s="278">
        <v>66370</v>
      </c>
      <c r="D7" s="278">
        <v>19870</v>
      </c>
      <c r="E7" s="278">
        <v>9450</v>
      </c>
      <c r="F7" s="278">
        <v>9940</v>
      </c>
      <c r="G7" s="729">
        <f>C7*1.07</f>
        <v>71015.900000000009</v>
      </c>
      <c r="H7" s="144">
        <f>D7*1.07</f>
        <v>21260.9</v>
      </c>
      <c r="I7" s="144">
        <f>E7*1.11</f>
        <v>10489.500000000002</v>
      </c>
      <c r="J7" s="477">
        <f>F7*1.19</f>
        <v>11828.6</v>
      </c>
      <c r="K7" s="54"/>
    </row>
    <row r="8" spans="1:11">
      <c r="A8" s="303">
        <v>3315</v>
      </c>
      <c r="B8" s="52" t="s">
        <v>364</v>
      </c>
      <c r="C8" s="278">
        <v>60910</v>
      </c>
      <c r="D8" s="278">
        <v>15760</v>
      </c>
      <c r="E8" s="278">
        <v>6720</v>
      </c>
      <c r="F8" s="278">
        <v>6810</v>
      </c>
      <c r="G8" s="336">
        <f>C8*1.05</f>
        <v>63955.5</v>
      </c>
      <c r="H8" s="144">
        <f>D8*1.05</f>
        <v>16548</v>
      </c>
      <c r="I8" s="144">
        <f>E8*1.1</f>
        <v>7392.0000000000009</v>
      </c>
      <c r="J8" s="477">
        <f>F8*1.19</f>
        <v>8103.9</v>
      </c>
      <c r="K8" s="54"/>
    </row>
    <row r="9" spans="1:11">
      <c r="A9" s="303">
        <v>1080</v>
      </c>
      <c r="B9" s="52" t="s">
        <v>366</v>
      </c>
      <c r="C9" s="476">
        <v>66370</v>
      </c>
      <c r="D9" s="476"/>
      <c r="E9" s="476">
        <v>9540</v>
      </c>
      <c r="F9" s="476">
        <v>9940</v>
      </c>
      <c r="G9" s="336">
        <f>G7</f>
        <v>71015.900000000009</v>
      </c>
      <c r="H9" s="476">
        <v>0</v>
      </c>
      <c r="I9" s="144">
        <f>+I7</f>
        <v>10489.500000000002</v>
      </c>
      <c r="J9" s="477">
        <f>+J7</f>
        <v>11828.6</v>
      </c>
      <c r="K9" s="54"/>
    </row>
    <row r="10" spans="1:11">
      <c r="A10" s="303">
        <v>1980</v>
      </c>
      <c r="B10" s="52" t="s">
        <v>367</v>
      </c>
      <c r="C10" s="476">
        <v>60910</v>
      </c>
      <c r="D10" s="476"/>
      <c r="E10" s="476">
        <v>6720</v>
      </c>
      <c r="F10" s="476">
        <v>6810</v>
      </c>
      <c r="G10" s="336">
        <f>G8</f>
        <v>63955.5</v>
      </c>
      <c r="H10" s="476">
        <v>0</v>
      </c>
      <c r="I10" s="144">
        <f>+I8</f>
        <v>7392.0000000000009</v>
      </c>
      <c r="J10" s="477">
        <f>+J8</f>
        <v>8103.9</v>
      </c>
      <c r="K10" s="54"/>
    </row>
    <row r="11" spans="1:11">
      <c r="A11" s="303"/>
      <c r="B11" s="71"/>
      <c r="C11" s="52"/>
      <c r="D11" s="52"/>
      <c r="E11" s="52"/>
      <c r="F11" s="52"/>
      <c r="G11" s="52"/>
      <c r="H11" s="52"/>
      <c r="I11" s="52"/>
      <c r="J11" s="478"/>
      <c r="K11" s="152"/>
    </row>
    <row r="12" spans="1:11" s="764" customFormat="1">
      <c r="A12" s="303"/>
      <c r="B12" s="71"/>
      <c r="C12" s="71"/>
      <c r="D12" s="52"/>
      <c r="E12" s="52"/>
      <c r="F12" s="52"/>
      <c r="G12" s="52"/>
      <c r="H12" s="52"/>
      <c r="I12" s="52"/>
      <c r="J12" s="478"/>
      <c r="K12" s="282"/>
    </row>
    <row r="13" spans="1:11">
      <c r="A13" s="303"/>
      <c r="B13" s="304" t="s">
        <v>870</v>
      </c>
      <c r="C13" s="52">
        <v>279</v>
      </c>
      <c r="D13" s="52" t="s">
        <v>865</v>
      </c>
      <c r="E13" s="52"/>
      <c r="F13" s="52"/>
      <c r="G13" s="52"/>
      <c r="H13" s="52"/>
      <c r="I13" s="52"/>
      <c r="J13" s="478"/>
      <c r="K13" s="41"/>
    </row>
    <row r="14" spans="1:11" s="764" customFormat="1">
      <c r="A14" s="303"/>
      <c r="B14" s="304"/>
      <c r="C14" s="52"/>
      <c r="D14" s="52"/>
      <c r="E14" s="52"/>
      <c r="F14" s="52"/>
      <c r="G14" s="52"/>
      <c r="H14" s="52"/>
      <c r="I14" s="52"/>
      <c r="J14" s="478"/>
      <c r="K14" s="41"/>
    </row>
    <row r="15" spans="1:11" s="764" customFormat="1" ht="25.5">
      <c r="A15" s="303"/>
      <c r="B15" s="846" t="s">
        <v>879</v>
      </c>
      <c r="C15" s="52"/>
      <c r="D15" s="52"/>
      <c r="E15" s="52"/>
      <c r="F15" s="52"/>
      <c r="G15" s="52"/>
      <c r="H15" s="52"/>
      <c r="I15" s="52"/>
      <c r="J15" s="478"/>
      <c r="K15" s="41"/>
    </row>
    <row r="16" spans="1:11" ht="13.5" thickBot="1">
      <c r="A16" s="302"/>
      <c r="B16" s="3"/>
      <c r="C16" s="3"/>
      <c r="D16" s="3"/>
      <c r="E16" s="3"/>
      <c r="F16" s="3"/>
      <c r="G16" s="3"/>
      <c r="H16" s="3"/>
      <c r="I16" s="3"/>
      <c r="J16" s="97"/>
    </row>
  </sheetData>
  <customSheetViews>
    <customSheetView guid="{F165901F-2ED3-463B-B2D8-F03C10664774}">
      <selection sqref="A1:J1"/>
      <pageMargins left="0.7" right="0.7" top="0.75" bottom="0.75" header="0.3" footer="0.3"/>
      <pageSetup paperSize="9" orientation="portrait" r:id="rId1"/>
    </customSheetView>
    <customSheetView guid="{4815BE6A-DAE3-4DF6-B77E-1B568730B529}">
      <selection activeCell="L11" sqref="L1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4"/>
  <sheetViews>
    <sheetView zoomScaleNormal="100" workbookViewId="0">
      <selection activeCell="A13" sqref="A13"/>
    </sheetView>
  </sheetViews>
  <sheetFormatPr defaultRowHeight="12.75"/>
  <cols>
    <col min="1" max="1" width="80.7109375" customWidth="1"/>
    <col min="2" max="2" width="38.28515625" customWidth="1"/>
    <col min="3" max="5" width="9.7109375" customWidth="1"/>
  </cols>
  <sheetData>
    <row r="1" spans="1:6" ht="21" thickBot="1">
      <c r="A1" s="942" t="s">
        <v>894</v>
      </c>
      <c r="B1" s="943"/>
      <c r="C1" s="940" t="s">
        <v>77</v>
      </c>
      <c r="D1" s="940"/>
      <c r="E1" s="941"/>
    </row>
    <row r="2" spans="1:6" s="366" customFormat="1" ht="20.25">
      <c r="A2" s="377"/>
      <c r="B2" s="377"/>
      <c r="C2" s="216"/>
      <c r="D2" s="378"/>
      <c r="E2" s="378"/>
      <c r="F2" s="378"/>
    </row>
    <row r="3" spans="1:6" ht="12.75" customHeight="1" thickBot="1"/>
    <row r="4" spans="1:6" ht="13.5" thickBot="1">
      <c r="A4" s="934" t="s">
        <v>822</v>
      </c>
      <c r="B4" s="935"/>
      <c r="C4" s="279"/>
      <c r="D4" s="281"/>
      <c r="E4" s="479"/>
    </row>
    <row r="5" spans="1:6" ht="15.75">
      <c r="A5" s="480" t="s">
        <v>403</v>
      </c>
      <c r="B5" s="160"/>
      <c r="C5" s="481"/>
      <c r="D5" s="481"/>
      <c r="E5" s="482"/>
    </row>
    <row r="6" spans="1:6" ht="16.5">
      <c r="A6" s="483"/>
      <c r="B6" s="491" t="s">
        <v>249</v>
      </c>
      <c r="C6" s="481"/>
      <c r="D6" s="481"/>
      <c r="E6" s="482"/>
    </row>
    <row r="7" spans="1:6" ht="12" customHeight="1">
      <c r="A7" s="400" t="s">
        <v>725</v>
      </c>
      <c r="B7" s="256">
        <v>7130</v>
      </c>
      <c r="C7" s="216"/>
      <c r="D7" s="216"/>
      <c r="E7" s="24"/>
    </row>
    <row r="8" spans="1:6">
      <c r="A8" s="400"/>
      <c r="B8" s="160"/>
      <c r="C8" s="216"/>
      <c r="D8" s="216"/>
      <c r="E8" s="24"/>
    </row>
    <row r="9" spans="1:6" ht="15.75">
      <c r="A9" s="484" t="s">
        <v>874</v>
      </c>
      <c r="B9" s="160"/>
      <c r="C9" s="216"/>
      <c r="D9" s="216"/>
      <c r="E9" s="24"/>
    </row>
    <row r="10" spans="1:6">
      <c r="A10" s="485"/>
      <c r="B10" s="491" t="s">
        <v>271</v>
      </c>
      <c r="C10" s="216"/>
      <c r="D10" s="216"/>
      <c r="E10" s="486"/>
    </row>
    <row r="11" spans="1:6">
      <c r="A11" s="400" t="s">
        <v>52</v>
      </c>
      <c r="B11" s="838">
        <v>3250</v>
      </c>
      <c r="C11" s="216"/>
      <c r="D11" s="216"/>
      <c r="E11" s="24"/>
    </row>
    <row r="12" spans="1:6">
      <c r="A12" s="400" t="s">
        <v>53</v>
      </c>
      <c r="B12" s="838">
        <v>3670</v>
      </c>
      <c r="C12" s="216"/>
      <c r="D12" s="216"/>
      <c r="E12" s="24"/>
    </row>
    <row r="13" spans="1:6">
      <c r="A13" s="400" t="s">
        <v>54</v>
      </c>
      <c r="B13" s="838">
        <v>4040</v>
      </c>
      <c r="C13" s="216"/>
      <c r="D13" s="216"/>
      <c r="E13" s="486"/>
    </row>
    <row r="14" spans="1:6">
      <c r="A14" s="400" t="s">
        <v>55</v>
      </c>
      <c r="B14" s="838">
        <v>4660</v>
      </c>
      <c r="C14" s="216"/>
      <c r="D14" s="216"/>
      <c r="E14" s="24"/>
    </row>
    <row r="15" spans="1:6">
      <c r="A15" s="400" t="s">
        <v>56</v>
      </c>
      <c r="B15" s="838">
        <v>5650</v>
      </c>
      <c r="C15" s="216"/>
      <c r="D15" s="216"/>
      <c r="E15" s="24"/>
    </row>
    <row r="16" spans="1:6">
      <c r="A16" s="400"/>
      <c r="B16" s="160"/>
      <c r="C16" s="216"/>
      <c r="D16" s="216"/>
      <c r="E16" s="24"/>
    </row>
    <row r="17" spans="1:5" s="764" customFormat="1" ht="15.75">
      <c r="A17" s="484" t="s">
        <v>875</v>
      </c>
      <c r="B17" s="160"/>
      <c r="C17" s="765"/>
      <c r="D17" s="765"/>
      <c r="E17" s="766"/>
    </row>
    <row r="18" spans="1:5" s="764" customFormat="1">
      <c r="A18" s="400"/>
      <c r="B18" s="160"/>
      <c r="C18" s="765"/>
      <c r="D18" s="765"/>
      <c r="E18" s="766"/>
    </row>
    <row r="19" spans="1:5" s="764" customFormat="1">
      <c r="A19" s="485"/>
      <c r="B19" s="491" t="s">
        <v>271</v>
      </c>
      <c r="C19" s="765"/>
      <c r="D19" s="765"/>
      <c r="E19" s="766"/>
    </row>
    <row r="20" spans="1:5" s="764" customFormat="1">
      <c r="A20" s="400" t="s">
        <v>52</v>
      </c>
      <c r="B20" s="838">
        <v>3339</v>
      </c>
      <c r="C20" s="765"/>
      <c r="D20" s="765"/>
      <c r="E20" s="766"/>
    </row>
    <row r="21" spans="1:5" s="764" customFormat="1">
      <c r="A21" s="400" t="s">
        <v>53</v>
      </c>
      <c r="B21" s="838">
        <v>3771</v>
      </c>
      <c r="C21" s="765"/>
      <c r="D21" s="765"/>
      <c r="E21" s="766"/>
    </row>
    <row r="22" spans="1:5" s="764" customFormat="1">
      <c r="A22" s="400" t="s">
        <v>54</v>
      </c>
      <c r="B22" s="838">
        <v>4151</v>
      </c>
      <c r="C22" s="765"/>
      <c r="D22" s="765"/>
      <c r="E22" s="766"/>
    </row>
    <row r="23" spans="1:5" s="764" customFormat="1">
      <c r="A23" s="400" t="s">
        <v>55</v>
      </c>
      <c r="B23" s="838">
        <v>4788</v>
      </c>
      <c r="C23" s="765"/>
      <c r="D23" s="765"/>
      <c r="E23" s="766"/>
    </row>
    <row r="24" spans="1:5">
      <c r="A24" s="400" t="s">
        <v>56</v>
      </c>
      <c r="B24" s="838">
        <v>5805</v>
      </c>
      <c r="C24" s="216"/>
      <c r="D24" s="216"/>
      <c r="E24" s="24"/>
    </row>
    <row r="25" spans="1:5">
      <c r="A25" s="94"/>
      <c r="B25" s="216"/>
      <c r="C25" s="216"/>
      <c r="D25" s="216"/>
      <c r="E25" s="24"/>
    </row>
    <row r="26" spans="1:5" ht="15.75">
      <c r="A26" s="484" t="s">
        <v>806</v>
      </c>
      <c r="B26" s="200"/>
      <c r="C26" s="216"/>
      <c r="D26" s="216"/>
      <c r="E26" s="24"/>
    </row>
    <row r="27" spans="1:5">
      <c r="A27" s="400"/>
      <c r="B27" s="491" t="s">
        <v>271</v>
      </c>
      <c r="C27" s="216"/>
      <c r="D27" s="216"/>
      <c r="E27" s="24"/>
    </row>
    <row r="28" spans="1:5">
      <c r="A28" s="400" t="s">
        <v>270</v>
      </c>
      <c r="B28">
        <v>946</v>
      </c>
      <c r="C28" s="216"/>
      <c r="D28" s="216"/>
      <c r="E28" s="24"/>
    </row>
    <row r="29" spans="1:5">
      <c r="A29" s="394" t="s">
        <v>663</v>
      </c>
      <c r="B29" s="278">
        <v>2265</v>
      </c>
      <c r="C29" s="487"/>
      <c r="D29" s="488"/>
      <c r="E29" s="24"/>
    </row>
    <row r="30" spans="1:5">
      <c r="A30" s="394" t="s">
        <v>664</v>
      </c>
      <c r="B30" s="278">
        <v>2492</v>
      </c>
      <c r="C30" s="37"/>
      <c r="D30" s="37"/>
      <c r="E30" s="24"/>
    </row>
    <row r="31" spans="1:5">
      <c r="A31" s="394" t="s">
        <v>665</v>
      </c>
      <c r="B31" s="278">
        <v>2757</v>
      </c>
      <c r="C31" s="216"/>
      <c r="D31" s="216"/>
      <c r="E31" s="24"/>
    </row>
    <row r="32" spans="1:5" ht="13.5" thickBot="1">
      <c r="A32" s="489" t="s">
        <v>666</v>
      </c>
      <c r="B32" s="490">
        <v>3245</v>
      </c>
      <c r="C32" s="3"/>
      <c r="D32" s="3"/>
      <c r="E32" s="97"/>
    </row>
    <row r="33" spans="1:5">
      <c r="A33" s="277"/>
      <c r="B33" s="277"/>
      <c r="C33" s="277"/>
      <c r="D33" s="277"/>
      <c r="E33" s="277"/>
    </row>
    <row r="34" spans="1:5">
      <c r="A34" s="277"/>
      <c r="B34" s="277"/>
      <c r="C34" s="277"/>
      <c r="D34" s="277"/>
      <c r="E34" s="277"/>
    </row>
    <row r="35" spans="1:5" ht="13.5" thickBot="1">
      <c r="A35" s="277"/>
      <c r="B35" s="277"/>
      <c r="C35" s="277"/>
      <c r="D35" s="277"/>
      <c r="E35" s="277"/>
    </row>
    <row r="36" spans="1:5" ht="13.5" thickBot="1">
      <c r="A36" s="961" t="s">
        <v>823</v>
      </c>
      <c r="B36" s="962"/>
      <c r="C36" s="277"/>
      <c r="D36" s="277"/>
      <c r="E36" s="277"/>
    </row>
    <row r="37" spans="1:5" ht="15.75">
      <c r="A37" s="484" t="s">
        <v>241</v>
      </c>
      <c r="B37" s="492"/>
      <c r="C37" s="277"/>
      <c r="D37" s="277"/>
      <c r="E37" s="277"/>
    </row>
    <row r="38" spans="1:5">
      <c r="A38" s="400"/>
      <c r="B38" s="495" t="s">
        <v>271</v>
      </c>
      <c r="C38" s="277"/>
      <c r="D38" s="277"/>
      <c r="E38" s="277"/>
    </row>
    <row r="39" spans="1:5">
      <c r="A39" s="400" t="s">
        <v>270</v>
      </c>
      <c r="B39" s="492">
        <v>946</v>
      </c>
      <c r="C39" s="277"/>
      <c r="D39" s="277"/>
      <c r="E39" s="277"/>
    </row>
    <row r="40" spans="1:5">
      <c r="A40" s="394" t="s">
        <v>207</v>
      </c>
      <c r="B40" s="493">
        <v>2404</v>
      </c>
      <c r="C40" s="277"/>
      <c r="D40" s="277"/>
      <c r="E40" s="277"/>
    </row>
    <row r="41" spans="1:5">
      <c r="A41" s="394" t="s">
        <v>51</v>
      </c>
      <c r="B41" s="493">
        <v>2404</v>
      </c>
      <c r="C41" s="277"/>
      <c r="D41" s="277"/>
      <c r="E41" s="277"/>
    </row>
    <row r="42" spans="1:5" ht="13.5" thickBot="1">
      <c r="A42" s="489"/>
      <c r="B42" s="494"/>
    </row>
    <row r="43" spans="1:5">
      <c r="A43" s="153"/>
      <c r="B43" s="7"/>
    </row>
    <row r="44" spans="1:5">
      <c r="A44" s="153"/>
      <c r="B44" s="7"/>
    </row>
  </sheetData>
  <customSheetViews>
    <customSheetView guid="{F165901F-2ED3-463B-B2D8-F03C10664774}">
      <selection sqref="A1:B1"/>
      <pageMargins left="0.75" right="0.75" top="1" bottom="1" header="0" footer="0"/>
      <pageSetup paperSize="9" orientation="landscape" r:id="rId1"/>
      <headerFooter alignWithMargins="0"/>
    </customSheetView>
    <customSheetView guid="{4815BE6A-DAE3-4DF6-B77E-1B568730B529}">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07"/>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42" t="s">
        <v>894</v>
      </c>
      <c r="B1" s="943"/>
      <c r="C1" s="943"/>
      <c r="D1" s="943"/>
      <c r="E1" s="943"/>
      <c r="F1" s="943"/>
      <c r="G1" s="940" t="s">
        <v>77</v>
      </c>
      <c r="H1" s="941"/>
    </row>
    <row r="2" spans="1:8" s="366" customFormat="1" ht="20.25">
      <c r="A2" s="377"/>
      <c r="B2" s="377"/>
      <c r="C2" s="216"/>
      <c r="D2" s="378"/>
      <c r="E2" s="378"/>
      <c r="F2" s="378"/>
      <c r="G2" s="216"/>
      <c r="H2" s="216"/>
    </row>
    <row r="3" spans="1:8" s="366" customFormat="1" ht="21" thickBot="1">
      <c r="A3" s="377"/>
      <c r="B3" s="377"/>
      <c r="C3" s="216"/>
      <c r="D3" s="378"/>
      <c r="E3" s="378"/>
      <c r="F3" s="378"/>
      <c r="G3" s="216"/>
      <c r="H3" s="216"/>
    </row>
    <row r="4" spans="1:8" ht="13.5" thickBot="1">
      <c r="A4" s="929" t="s">
        <v>824</v>
      </c>
      <c r="B4" s="968"/>
      <c r="C4" s="968"/>
      <c r="D4" s="968"/>
      <c r="E4" s="968"/>
      <c r="F4" s="968"/>
      <c r="G4" s="968"/>
      <c r="H4" s="969"/>
    </row>
    <row r="5" spans="1:8">
      <c r="A5" s="94"/>
      <c r="B5" s="37"/>
      <c r="C5" s="37"/>
      <c r="D5" s="217"/>
      <c r="E5" s="37"/>
      <c r="F5" s="496"/>
      <c r="G5" s="37"/>
      <c r="H5" s="86"/>
    </row>
    <row r="6" spans="1:8">
      <c r="A6" s="497"/>
      <c r="B6" s="248" t="s">
        <v>39</v>
      </c>
      <c r="C6" s="966" t="s">
        <v>40</v>
      </c>
      <c r="D6" s="966"/>
      <c r="E6" s="967"/>
      <c r="F6" s="963" t="s">
        <v>41</v>
      </c>
      <c r="G6" s="964"/>
      <c r="H6" s="965"/>
    </row>
    <row r="7" spans="1:8" ht="26.1" customHeight="1">
      <c r="A7" s="498" t="s">
        <v>146</v>
      </c>
      <c r="B7" s="221" t="s">
        <v>255</v>
      </c>
      <c r="C7" s="283" t="s">
        <v>187</v>
      </c>
      <c r="D7" s="283" t="s">
        <v>188</v>
      </c>
      <c r="E7" s="222" t="s">
        <v>189</v>
      </c>
      <c r="F7" s="283" t="s">
        <v>187</v>
      </c>
      <c r="G7" s="283" t="s">
        <v>188</v>
      </c>
      <c r="H7" s="499" t="s">
        <v>189</v>
      </c>
    </row>
    <row r="8" spans="1:8">
      <c r="A8" s="500" t="s">
        <v>148</v>
      </c>
      <c r="B8" s="286"/>
      <c r="C8" s="249" t="s">
        <v>257</v>
      </c>
      <c r="D8" s="249" t="s">
        <v>257</v>
      </c>
      <c r="E8" s="249" t="s">
        <v>258</v>
      </c>
      <c r="F8" s="155" t="s">
        <v>257</v>
      </c>
      <c r="G8" s="249" t="s">
        <v>257</v>
      </c>
      <c r="H8" s="501" t="s">
        <v>258</v>
      </c>
    </row>
    <row r="9" spans="1:8">
      <c r="A9" s="92">
        <v>8830</v>
      </c>
      <c r="B9" s="37" t="s">
        <v>519</v>
      </c>
      <c r="C9" s="278">
        <v>15960</v>
      </c>
      <c r="D9" s="278">
        <v>3610</v>
      </c>
      <c r="E9" s="278">
        <v>2650</v>
      </c>
      <c r="F9" s="507">
        <f t="shared" ref="F9:F17" si="0">C9*1.05</f>
        <v>16758</v>
      </c>
      <c r="G9" s="502">
        <f t="shared" ref="G9:G17" si="1">D9*1.1</f>
        <v>3971.0000000000005</v>
      </c>
      <c r="H9" s="503">
        <f>E9*1.19</f>
        <v>3153.5</v>
      </c>
    </row>
    <row r="10" spans="1:8">
      <c r="A10" s="92">
        <v>830</v>
      </c>
      <c r="B10" s="37" t="s">
        <v>520</v>
      </c>
      <c r="C10" s="278">
        <v>31910</v>
      </c>
      <c r="D10" s="278">
        <v>7220</v>
      </c>
      <c r="E10" s="278">
        <v>5290</v>
      </c>
      <c r="F10" s="507">
        <f t="shared" si="0"/>
        <v>33505.5</v>
      </c>
      <c r="G10" s="502">
        <f t="shared" si="1"/>
        <v>7942.0000000000009</v>
      </c>
      <c r="H10" s="503">
        <f t="shared" ref="H10:H69" si="2">E10*1.19</f>
        <v>6295.0999999999995</v>
      </c>
    </row>
    <row r="11" spans="1:8">
      <c r="A11" s="92">
        <v>8711</v>
      </c>
      <c r="B11" s="37" t="s">
        <v>521</v>
      </c>
      <c r="C11" s="278">
        <v>15960</v>
      </c>
      <c r="D11" s="278">
        <v>3610</v>
      </c>
      <c r="E11" s="278">
        <v>2650</v>
      </c>
      <c r="F11" s="507">
        <f t="shared" si="0"/>
        <v>16758</v>
      </c>
      <c r="G11" s="502">
        <f t="shared" si="1"/>
        <v>3971.0000000000005</v>
      </c>
      <c r="H11" s="503">
        <f t="shared" si="2"/>
        <v>3153.5</v>
      </c>
    </row>
    <row r="12" spans="1:8">
      <c r="A12" s="92">
        <v>8712</v>
      </c>
      <c r="B12" s="37" t="s">
        <v>522</v>
      </c>
      <c r="C12" s="278">
        <v>31910</v>
      </c>
      <c r="D12" s="278">
        <v>7220</v>
      </c>
      <c r="E12" s="278">
        <v>5290</v>
      </c>
      <c r="F12" s="507">
        <f t="shared" si="0"/>
        <v>33505.5</v>
      </c>
      <c r="G12" s="502">
        <f t="shared" si="1"/>
        <v>7942.0000000000009</v>
      </c>
      <c r="H12" s="503">
        <f t="shared" si="2"/>
        <v>6295.0999999999995</v>
      </c>
    </row>
    <row r="13" spans="1:8">
      <c r="A13" s="92">
        <v>8828</v>
      </c>
      <c r="B13" s="37" t="s">
        <v>672</v>
      </c>
      <c r="C13" s="278">
        <v>15960</v>
      </c>
      <c r="D13" s="278">
        <v>3610</v>
      </c>
      <c r="E13" s="278">
        <v>2650</v>
      </c>
      <c r="F13" s="507">
        <f t="shared" si="0"/>
        <v>16758</v>
      </c>
      <c r="G13" s="502">
        <f t="shared" si="1"/>
        <v>3971.0000000000005</v>
      </c>
      <c r="H13" s="503">
        <f t="shared" si="2"/>
        <v>3153.5</v>
      </c>
    </row>
    <row r="14" spans="1:8">
      <c r="A14" s="92">
        <v>828</v>
      </c>
      <c r="B14" s="37" t="s">
        <v>673</v>
      </c>
      <c r="C14" s="278">
        <v>31910</v>
      </c>
      <c r="D14" s="278">
        <v>7220</v>
      </c>
      <c r="E14" s="278">
        <v>5290</v>
      </c>
      <c r="F14" s="507">
        <f t="shared" si="0"/>
        <v>33505.5</v>
      </c>
      <c r="G14" s="502">
        <f t="shared" si="1"/>
        <v>7942.0000000000009</v>
      </c>
      <c r="H14" s="503">
        <f t="shared" si="2"/>
        <v>6295.0999999999995</v>
      </c>
    </row>
    <row r="15" spans="1:8">
      <c r="A15" s="92">
        <v>8890</v>
      </c>
      <c r="B15" s="37" t="s">
        <v>523</v>
      </c>
      <c r="C15" s="278">
        <v>15960</v>
      </c>
      <c r="D15" s="278">
        <v>3610</v>
      </c>
      <c r="E15" s="278">
        <v>2650</v>
      </c>
      <c r="F15" s="507">
        <f t="shared" si="0"/>
        <v>16758</v>
      </c>
      <c r="G15" s="502">
        <f t="shared" si="1"/>
        <v>3971.0000000000005</v>
      </c>
      <c r="H15" s="503">
        <f t="shared" si="2"/>
        <v>3153.5</v>
      </c>
    </row>
    <row r="16" spans="1:8">
      <c r="A16" s="92">
        <v>890</v>
      </c>
      <c r="B16" s="37" t="s">
        <v>524</v>
      </c>
      <c r="C16" s="278">
        <v>31910</v>
      </c>
      <c r="D16" s="278">
        <v>7220</v>
      </c>
      <c r="E16" s="278">
        <v>5290</v>
      </c>
      <c r="F16" s="507">
        <f t="shared" si="0"/>
        <v>33505.5</v>
      </c>
      <c r="G16" s="502">
        <f t="shared" si="1"/>
        <v>7942.0000000000009</v>
      </c>
      <c r="H16" s="503">
        <f t="shared" si="2"/>
        <v>6295.0999999999995</v>
      </c>
    </row>
    <row r="17" spans="1:8">
      <c r="A17" s="92">
        <v>8891</v>
      </c>
      <c r="B17" s="37" t="s">
        <v>525</v>
      </c>
      <c r="C17" s="278">
        <v>15960</v>
      </c>
      <c r="D17" s="278">
        <v>3610</v>
      </c>
      <c r="E17" s="278">
        <v>2650</v>
      </c>
      <c r="F17" s="507">
        <f t="shared" si="0"/>
        <v>16758</v>
      </c>
      <c r="G17" s="502">
        <f t="shared" si="1"/>
        <v>3971.0000000000005</v>
      </c>
      <c r="H17" s="503">
        <f t="shared" si="2"/>
        <v>3153.5</v>
      </c>
    </row>
    <row r="18" spans="1:8">
      <c r="A18" s="92">
        <v>891</v>
      </c>
      <c r="B18" s="37" t="s">
        <v>526</v>
      </c>
      <c r="C18" s="278">
        <v>31910</v>
      </c>
      <c r="D18" s="278">
        <v>7220</v>
      </c>
      <c r="E18" s="278">
        <v>5290</v>
      </c>
      <c r="F18" s="507">
        <f>C18*1.05</f>
        <v>33505.5</v>
      </c>
      <c r="G18" s="502">
        <f>D18*1.1</f>
        <v>7942.0000000000009</v>
      </c>
      <c r="H18" s="503">
        <f t="shared" si="2"/>
        <v>6295.0999999999995</v>
      </c>
    </row>
    <row r="19" spans="1:8">
      <c r="A19" s="92">
        <v>8817</v>
      </c>
      <c r="B19" s="37" t="s">
        <v>674</v>
      </c>
      <c r="C19" s="278">
        <v>34160</v>
      </c>
      <c r="D19" s="278">
        <v>5090</v>
      </c>
      <c r="E19" s="278">
        <v>4130</v>
      </c>
      <c r="F19" s="507">
        <f>C19*1.07</f>
        <v>36551.200000000004</v>
      </c>
      <c r="G19" s="502">
        <f>D19*1.11</f>
        <v>5649.9000000000005</v>
      </c>
      <c r="H19" s="503">
        <f t="shared" si="2"/>
        <v>4914.7</v>
      </c>
    </row>
    <row r="20" spans="1:8">
      <c r="A20" s="92">
        <v>896</v>
      </c>
      <c r="B20" s="37" t="s">
        <v>675</v>
      </c>
      <c r="C20" s="278">
        <v>68330</v>
      </c>
      <c r="D20" s="278">
        <v>10180</v>
      </c>
      <c r="E20" s="278">
        <v>8250</v>
      </c>
      <c r="F20" s="507">
        <f t="shared" ref="F20:F78" si="3">C20*1.07</f>
        <v>73113.100000000006</v>
      </c>
      <c r="G20" s="502">
        <f t="shared" ref="G20:G78" si="4">D20*1.11</f>
        <v>11299.800000000001</v>
      </c>
      <c r="H20" s="503">
        <f t="shared" si="2"/>
        <v>9817.5</v>
      </c>
    </row>
    <row r="21" spans="1:8">
      <c r="A21" s="92">
        <v>8889</v>
      </c>
      <c r="B21" s="37" t="s">
        <v>527</v>
      </c>
      <c r="C21" s="278">
        <v>28470</v>
      </c>
      <c r="D21" s="278">
        <v>5090</v>
      </c>
      <c r="E21" s="278">
        <v>4130</v>
      </c>
      <c r="F21" s="507">
        <f t="shared" si="3"/>
        <v>30462.9</v>
      </c>
      <c r="G21" s="502">
        <f t="shared" si="4"/>
        <v>5649.9000000000005</v>
      </c>
      <c r="H21" s="503">
        <f t="shared" si="2"/>
        <v>4914.7</v>
      </c>
    </row>
    <row r="22" spans="1:8">
      <c r="A22" s="92">
        <v>889</v>
      </c>
      <c r="B22" s="37" t="s">
        <v>528</v>
      </c>
      <c r="C22" s="278">
        <v>56950</v>
      </c>
      <c r="D22" s="278">
        <v>10180</v>
      </c>
      <c r="E22" s="278">
        <v>8250</v>
      </c>
      <c r="F22" s="507">
        <f t="shared" si="3"/>
        <v>60936.5</v>
      </c>
      <c r="G22" s="502">
        <f t="shared" si="4"/>
        <v>11299.800000000001</v>
      </c>
      <c r="H22" s="503">
        <f t="shared" si="2"/>
        <v>9817.5</v>
      </c>
    </row>
    <row r="23" spans="1:8">
      <c r="A23" s="92">
        <v>8853</v>
      </c>
      <c r="B23" s="37" t="s">
        <v>676</v>
      </c>
      <c r="C23" s="278">
        <v>25390</v>
      </c>
      <c r="D23" s="278">
        <v>5090</v>
      </c>
      <c r="E23" s="278">
        <v>4130</v>
      </c>
      <c r="F23" s="507">
        <f t="shared" si="3"/>
        <v>27167.300000000003</v>
      </c>
      <c r="G23" s="502">
        <f t="shared" si="4"/>
        <v>5649.9000000000005</v>
      </c>
      <c r="H23" s="503">
        <f t="shared" si="2"/>
        <v>4914.7</v>
      </c>
    </row>
    <row r="24" spans="1:8">
      <c r="A24" s="92">
        <v>853</v>
      </c>
      <c r="B24" s="37" t="s">
        <v>677</v>
      </c>
      <c r="C24" s="278">
        <v>50790</v>
      </c>
      <c r="D24" s="278">
        <v>10180</v>
      </c>
      <c r="E24" s="278">
        <v>8250</v>
      </c>
      <c r="F24" s="507">
        <f t="shared" si="3"/>
        <v>54345.3</v>
      </c>
      <c r="G24" s="502">
        <f t="shared" si="4"/>
        <v>11299.800000000001</v>
      </c>
      <c r="H24" s="503">
        <f t="shared" si="2"/>
        <v>9817.5</v>
      </c>
    </row>
    <row r="25" spans="1:8">
      <c r="A25" s="92">
        <v>8869</v>
      </c>
      <c r="B25" s="37" t="s">
        <v>529</v>
      </c>
      <c r="C25" s="278">
        <v>28470</v>
      </c>
      <c r="D25" s="278">
        <v>5090</v>
      </c>
      <c r="E25" s="278">
        <v>4130</v>
      </c>
      <c r="F25" s="507">
        <f t="shared" si="3"/>
        <v>30462.9</v>
      </c>
      <c r="G25" s="502">
        <f t="shared" si="4"/>
        <v>5649.9000000000005</v>
      </c>
      <c r="H25" s="503">
        <f t="shared" si="2"/>
        <v>4914.7</v>
      </c>
    </row>
    <row r="26" spans="1:8">
      <c r="A26" s="92">
        <v>869</v>
      </c>
      <c r="B26" s="37" t="s">
        <v>530</v>
      </c>
      <c r="C26" s="278">
        <v>56950</v>
      </c>
      <c r="D26" s="278">
        <v>10180</v>
      </c>
      <c r="E26" s="278">
        <v>8250</v>
      </c>
      <c r="F26" s="507">
        <f t="shared" si="3"/>
        <v>60936.5</v>
      </c>
      <c r="G26" s="502">
        <f t="shared" si="4"/>
        <v>11299.800000000001</v>
      </c>
      <c r="H26" s="503">
        <f t="shared" si="2"/>
        <v>9817.5</v>
      </c>
    </row>
    <row r="27" spans="1:8">
      <c r="A27" s="92">
        <v>8861</v>
      </c>
      <c r="B27" s="37" t="s">
        <v>531</v>
      </c>
      <c r="C27" s="278">
        <v>19700</v>
      </c>
      <c r="D27" s="278">
        <v>5090</v>
      </c>
      <c r="E27" s="278">
        <v>4130</v>
      </c>
      <c r="F27" s="507">
        <f t="shared" si="3"/>
        <v>21079</v>
      </c>
      <c r="G27" s="502">
        <f t="shared" si="4"/>
        <v>5649.9000000000005</v>
      </c>
      <c r="H27" s="503">
        <f t="shared" si="2"/>
        <v>4914.7</v>
      </c>
    </row>
    <row r="28" spans="1:8">
      <c r="A28" s="92">
        <v>861</v>
      </c>
      <c r="B28" s="37" t="s">
        <v>532</v>
      </c>
      <c r="C28" s="278">
        <v>39410</v>
      </c>
      <c r="D28" s="278">
        <v>10180</v>
      </c>
      <c r="E28" s="278">
        <v>8250</v>
      </c>
      <c r="F28" s="507">
        <f t="shared" si="3"/>
        <v>42168.700000000004</v>
      </c>
      <c r="G28" s="502">
        <f t="shared" si="4"/>
        <v>11299.800000000001</v>
      </c>
      <c r="H28" s="503">
        <f t="shared" si="2"/>
        <v>9817.5</v>
      </c>
    </row>
    <row r="29" spans="1:8">
      <c r="A29" s="92">
        <v>8804</v>
      </c>
      <c r="B29" s="37" t="s">
        <v>533</v>
      </c>
      <c r="C29" s="278">
        <v>25390</v>
      </c>
      <c r="D29" s="278">
        <v>5090</v>
      </c>
      <c r="E29" s="278">
        <v>4130</v>
      </c>
      <c r="F29" s="507">
        <f t="shared" si="3"/>
        <v>27167.300000000003</v>
      </c>
      <c r="G29" s="502">
        <f t="shared" si="4"/>
        <v>5649.9000000000005</v>
      </c>
      <c r="H29" s="503">
        <f t="shared" si="2"/>
        <v>4914.7</v>
      </c>
    </row>
    <row r="30" spans="1:8">
      <c r="A30" s="92">
        <v>715</v>
      </c>
      <c r="B30" s="37" t="s">
        <v>534</v>
      </c>
      <c r="C30" s="278">
        <v>50790</v>
      </c>
      <c r="D30" s="278">
        <v>10180</v>
      </c>
      <c r="E30" s="278">
        <v>8250</v>
      </c>
      <c r="F30" s="507">
        <f t="shared" si="3"/>
        <v>54345.3</v>
      </c>
      <c r="G30" s="502">
        <f t="shared" si="4"/>
        <v>11299.800000000001</v>
      </c>
      <c r="H30" s="503">
        <f t="shared" si="2"/>
        <v>9817.5</v>
      </c>
    </row>
    <row r="31" spans="1:8">
      <c r="A31" s="92">
        <v>8579</v>
      </c>
      <c r="B31" s="37" t="s">
        <v>535</v>
      </c>
      <c r="C31" s="278">
        <v>25390</v>
      </c>
      <c r="D31" s="278">
        <v>5090</v>
      </c>
      <c r="E31" s="278">
        <v>4130</v>
      </c>
      <c r="F31" s="507">
        <f t="shared" si="3"/>
        <v>27167.300000000003</v>
      </c>
      <c r="G31" s="502">
        <f t="shared" si="4"/>
        <v>5649.9000000000005</v>
      </c>
      <c r="H31" s="503">
        <f t="shared" si="2"/>
        <v>4914.7</v>
      </c>
    </row>
    <row r="32" spans="1:8">
      <c r="A32" s="92">
        <v>701</v>
      </c>
      <c r="B32" s="37" t="s">
        <v>536</v>
      </c>
      <c r="C32" s="278">
        <v>50790</v>
      </c>
      <c r="D32" s="278">
        <v>10180</v>
      </c>
      <c r="E32" s="278">
        <v>8250</v>
      </c>
      <c r="F32" s="507">
        <f t="shared" si="3"/>
        <v>54345.3</v>
      </c>
      <c r="G32" s="502">
        <f t="shared" si="4"/>
        <v>11299.800000000001</v>
      </c>
      <c r="H32" s="503">
        <f t="shared" si="2"/>
        <v>9817.5</v>
      </c>
    </row>
    <row r="33" spans="1:8">
      <c r="A33" s="92">
        <v>8583</v>
      </c>
      <c r="B33" s="37" t="s">
        <v>537</v>
      </c>
      <c r="C33" s="278">
        <v>28470</v>
      </c>
      <c r="D33" s="278">
        <v>5090</v>
      </c>
      <c r="E33" s="278">
        <v>4130</v>
      </c>
      <c r="F33" s="507">
        <f t="shared" si="3"/>
        <v>30462.9</v>
      </c>
      <c r="G33" s="502">
        <f t="shared" si="4"/>
        <v>5649.9000000000005</v>
      </c>
      <c r="H33" s="503">
        <f t="shared" si="2"/>
        <v>4914.7</v>
      </c>
    </row>
    <row r="34" spans="1:8">
      <c r="A34" s="92">
        <v>705</v>
      </c>
      <c r="B34" s="37" t="s">
        <v>538</v>
      </c>
      <c r="C34" s="278">
        <v>56950</v>
      </c>
      <c r="D34" s="278">
        <v>10180</v>
      </c>
      <c r="E34" s="278">
        <v>8250</v>
      </c>
      <c r="F34" s="507">
        <f t="shared" si="3"/>
        <v>60936.5</v>
      </c>
      <c r="G34" s="502">
        <f t="shared" si="4"/>
        <v>11299.800000000001</v>
      </c>
      <c r="H34" s="503">
        <f t="shared" si="2"/>
        <v>9817.5</v>
      </c>
    </row>
    <row r="35" spans="1:8">
      <c r="A35" s="92">
        <v>8879</v>
      </c>
      <c r="B35" s="37" t="s">
        <v>678</v>
      </c>
      <c r="C35" s="278">
        <v>19700</v>
      </c>
      <c r="D35" s="278">
        <v>5090</v>
      </c>
      <c r="E35" s="278">
        <v>4130</v>
      </c>
      <c r="F35" s="507">
        <f t="shared" si="3"/>
        <v>21079</v>
      </c>
      <c r="G35" s="502">
        <f t="shared" si="4"/>
        <v>5649.9000000000005</v>
      </c>
      <c r="H35" s="503">
        <f t="shared" si="2"/>
        <v>4914.7</v>
      </c>
    </row>
    <row r="36" spans="1:8">
      <c r="A36" s="92">
        <v>879</v>
      </c>
      <c r="B36" s="37" t="s">
        <v>679</v>
      </c>
      <c r="C36" s="278">
        <v>39410</v>
      </c>
      <c r="D36" s="278">
        <v>10180</v>
      </c>
      <c r="E36" s="278">
        <v>8250</v>
      </c>
      <c r="F36" s="507">
        <f t="shared" si="3"/>
        <v>42168.700000000004</v>
      </c>
      <c r="G36" s="502">
        <f t="shared" si="4"/>
        <v>11299.800000000001</v>
      </c>
      <c r="H36" s="503">
        <f t="shared" si="2"/>
        <v>9817.5</v>
      </c>
    </row>
    <row r="37" spans="1:8">
      <c r="A37" s="92">
        <v>8886</v>
      </c>
      <c r="B37" s="37" t="s">
        <v>539</v>
      </c>
      <c r="C37" s="278">
        <v>34160</v>
      </c>
      <c r="D37" s="278">
        <v>5090</v>
      </c>
      <c r="E37" s="278">
        <v>4130</v>
      </c>
      <c r="F37" s="507">
        <f t="shared" si="3"/>
        <v>36551.200000000004</v>
      </c>
      <c r="G37" s="502">
        <f t="shared" si="4"/>
        <v>5649.9000000000005</v>
      </c>
      <c r="H37" s="503">
        <f t="shared" si="2"/>
        <v>4914.7</v>
      </c>
    </row>
    <row r="38" spans="1:8">
      <c r="A38" s="92">
        <v>886</v>
      </c>
      <c r="B38" s="37" t="s">
        <v>540</v>
      </c>
      <c r="C38" s="278">
        <v>68330</v>
      </c>
      <c r="D38" s="278">
        <v>10180</v>
      </c>
      <c r="E38" s="278">
        <v>8250</v>
      </c>
      <c r="F38" s="507">
        <f t="shared" si="3"/>
        <v>73113.100000000006</v>
      </c>
      <c r="G38" s="502">
        <f t="shared" si="4"/>
        <v>11299.800000000001</v>
      </c>
      <c r="H38" s="503">
        <f t="shared" si="2"/>
        <v>9817.5</v>
      </c>
    </row>
    <row r="39" spans="1:8">
      <c r="A39" s="92">
        <v>8745</v>
      </c>
      <c r="B39" s="37" t="s">
        <v>541</v>
      </c>
      <c r="C39" s="278">
        <v>28470</v>
      </c>
      <c r="D39" s="278">
        <v>5090</v>
      </c>
      <c r="E39" s="278">
        <v>4130</v>
      </c>
      <c r="F39" s="507">
        <f t="shared" si="3"/>
        <v>30462.9</v>
      </c>
      <c r="G39" s="502">
        <f t="shared" si="4"/>
        <v>5649.9000000000005</v>
      </c>
      <c r="H39" s="503">
        <f t="shared" si="2"/>
        <v>4914.7</v>
      </c>
    </row>
    <row r="40" spans="1:8">
      <c r="A40" s="92">
        <v>8746</v>
      </c>
      <c r="B40" s="37" t="s">
        <v>542</v>
      </c>
      <c r="C40" s="278">
        <v>56950</v>
      </c>
      <c r="D40" s="278">
        <v>10180</v>
      </c>
      <c r="E40" s="278">
        <v>8250</v>
      </c>
      <c r="F40" s="507">
        <f t="shared" si="3"/>
        <v>60936.5</v>
      </c>
      <c r="G40" s="502">
        <f t="shared" si="4"/>
        <v>11299.800000000001</v>
      </c>
      <c r="H40" s="503">
        <f t="shared" si="2"/>
        <v>9817.5</v>
      </c>
    </row>
    <row r="41" spans="1:8">
      <c r="A41" s="92">
        <v>8587</v>
      </c>
      <c r="B41" s="37" t="s">
        <v>543</v>
      </c>
      <c r="C41" s="278">
        <v>25390</v>
      </c>
      <c r="D41" s="278">
        <v>5090</v>
      </c>
      <c r="E41" s="278">
        <v>4130</v>
      </c>
      <c r="F41" s="507">
        <f t="shared" si="3"/>
        <v>27167.300000000003</v>
      </c>
      <c r="G41" s="502">
        <f t="shared" si="4"/>
        <v>5649.9000000000005</v>
      </c>
      <c r="H41" s="503">
        <f t="shared" si="2"/>
        <v>4914.7</v>
      </c>
    </row>
    <row r="42" spans="1:8">
      <c r="A42" s="92">
        <v>709</v>
      </c>
      <c r="B42" s="37" t="s">
        <v>544</v>
      </c>
      <c r="C42" s="278">
        <v>50790</v>
      </c>
      <c r="D42" s="278">
        <v>10180</v>
      </c>
      <c r="E42" s="278">
        <v>8250</v>
      </c>
      <c r="F42" s="507">
        <f t="shared" si="3"/>
        <v>54345.3</v>
      </c>
      <c r="G42" s="502">
        <f t="shared" si="4"/>
        <v>11299.800000000001</v>
      </c>
      <c r="H42" s="503">
        <f t="shared" si="2"/>
        <v>9817.5</v>
      </c>
    </row>
    <row r="43" spans="1:8">
      <c r="A43" s="92">
        <v>8857</v>
      </c>
      <c r="B43" s="37" t="s">
        <v>545</v>
      </c>
      <c r="C43" s="278">
        <v>19700</v>
      </c>
      <c r="D43" s="278">
        <v>5090</v>
      </c>
      <c r="E43" s="278">
        <v>4130</v>
      </c>
      <c r="F43" s="507">
        <f t="shared" si="3"/>
        <v>21079</v>
      </c>
      <c r="G43" s="502">
        <f t="shared" si="4"/>
        <v>5649.9000000000005</v>
      </c>
      <c r="H43" s="503">
        <f t="shared" si="2"/>
        <v>4914.7</v>
      </c>
    </row>
    <row r="44" spans="1:8">
      <c r="A44" s="92">
        <v>857</v>
      </c>
      <c r="B44" s="37" t="s">
        <v>546</v>
      </c>
      <c r="C44" s="278">
        <v>39410</v>
      </c>
      <c r="D44" s="278">
        <v>10180</v>
      </c>
      <c r="E44" s="278">
        <v>8250</v>
      </c>
      <c r="F44" s="507">
        <f t="shared" si="3"/>
        <v>42168.700000000004</v>
      </c>
      <c r="G44" s="502">
        <f t="shared" si="4"/>
        <v>11299.800000000001</v>
      </c>
      <c r="H44" s="503">
        <f t="shared" si="2"/>
        <v>9817.5</v>
      </c>
    </row>
    <row r="45" spans="1:8">
      <c r="A45" s="92">
        <v>8856</v>
      </c>
      <c r="B45" s="37" t="s">
        <v>547</v>
      </c>
      <c r="C45" s="278">
        <v>22980</v>
      </c>
      <c r="D45" s="278">
        <v>5090</v>
      </c>
      <c r="E45" s="278">
        <v>4130</v>
      </c>
      <c r="F45" s="507">
        <f t="shared" si="3"/>
        <v>24588.600000000002</v>
      </c>
      <c r="G45" s="502">
        <f t="shared" si="4"/>
        <v>5649.9000000000005</v>
      </c>
      <c r="H45" s="503">
        <f t="shared" si="2"/>
        <v>4914.7</v>
      </c>
    </row>
    <row r="46" spans="1:8">
      <c r="A46" s="92">
        <v>856</v>
      </c>
      <c r="B46" s="37" t="s">
        <v>548</v>
      </c>
      <c r="C46" s="278">
        <v>45950</v>
      </c>
      <c r="D46" s="278">
        <v>10180</v>
      </c>
      <c r="E46" s="278">
        <v>8250</v>
      </c>
      <c r="F46" s="507">
        <f t="shared" si="3"/>
        <v>49166.5</v>
      </c>
      <c r="G46" s="502">
        <f t="shared" si="4"/>
        <v>11299.800000000001</v>
      </c>
      <c r="H46" s="503">
        <f t="shared" si="2"/>
        <v>9817.5</v>
      </c>
    </row>
    <row r="47" spans="1:8">
      <c r="A47" s="92">
        <v>825</v>
      </c>
      <c r="B47" s="37" t="s">
        <v>549</v>
      </c>
      <c r="C47" s="278">
        <v>56950</v>
      </c>
      <c r="D47" s="278">
        <v>10180</v>
      </c>
      <c r="E47" s="278">
        <v>8250</v>
      </c>
      <c r="F47" s="507">
        <f t="shared" si="3"/>
        <v>60936.5</v>
      </c>
      <c r="G47" s="502">
        <f t="shared" si="4"/>
        <v>11299.800000000001</v>
      </c>
      <c r="H47" s="503">
        <f t="shared" si="2"/>
        <v>9817.5</v>
      </c>
    </row>
    <row r="48" spans="1:8">
      <c r="A48" s="92">
        <v>8825</v>
      </c>
      <c r="B48" s="37" t="s">
        <v>550</v>
      </c>
      <c r="C48" s="278">
        <v>28470</v>
      </c>
      <c r="D48" s="278">
        <v>5090</v>
      </c>
      <c r="E48" s="278">
        <v>4130</v>
      </c>
      <c r="F48" s="507">
        <f t="shared" si="3"/>
        <v>30462.9</v>
      </c>
      <c r="G48" s="502">
        <f t="shared" si="4"/>
        <v>5649.9000000000005</v>
      </c>
      <c r="H48" s="503">
        <f t="shared" si="2"/>
        <v>4914.7</v>
      </c>
    </row>
    <row r="49" spans="1:8">
      <c r="A49" s="92">
        <v>8749</v>
      </c>
      <c r="B49" s="37" t="s">
        <v>551</v>
      </c>
      <c r="C49" s="278">
        <v>34160</v>
      </c>
      <c r="D49" s="278">
        <v>5090</v>
      </c>
      <c r="E49" s="278">
        <v>4130</v>
      </c>
      <c r="F49" s="507">
        <f t="shared" si="3"/>
        <v>36551.200000000004</v>
      </c>
      <c r="G49" s="502">
        <f t="shared" si="4"/>
        <v>5649.9000000000005</v>
      </c>
      <c r="H49" s="503">
        <f t="shared" si="2"/>
        <v>4914.7</v>
      </c>
    </row>
    <row r="50" spans="1:8">
      <c r="A50" s="92">
        <v>8750</v>
      </c>
      <c r="B50" s="37" t="s">
        <v>552</v>
      </c>
      <c r="C50" s="278">
        <v>68330</v>
      </c>
      <c r="D50" s="278">
        <v>10180</v>
      </c>
      <c r="E50" s="278">
        <v>8250</v>
      </c>
      <c r="F50" s="507">
        <f t="shared" si="3"/>
        <v>73113.100000000006</v>
      </c>
      <c r="G50" s="502">
        <f t="shared" si="4"/>
        <v>11299.800000000001</v>
      </c>
      <c r="H50" s="503">
        <f t="shared" si="2"/>
        <v>9817.5</v>
      </c>
    </row>
    <row r="51" spans="1:8">
      <c r="A51" s="92">
        <v>8885</v>
      </c>
      <c r="B51" s="37" t="s">
        <v>553</v>
      </c>
      <c r="C51" s="278">
        <v>22980</v>
      </c>
      <c r="D51" s="278">
        <v>5090</v>
      </c>
      <c r="E51" s="278">
        <v>4130</v>
      </c>
      <c r="F51" s="507">
        <f t="shared" si="3"/>
        <v>24588.600000000002</v>
      </c>
      <c r="G51" s="502">
        <f t="shared" si="4"/>
        <v>5649.9000000000005</v>
      </c>
      <c r="H51" s="503">
        <f t="shared" si="2"/>
        <v>4914.7</v>
      </c>
    </row>
    <row r="52" spans="1:8">
      <c r="A52" s="92">
        <v>885</v>
      </c>
      <c r="B52" s="37" t="s">
        <v>554</v>
      </c>
      <c r="C52" s="278">
        <v>45950</v>
      </c>
      <c r="D52" s="278">
        <v>10180</v>
      </c>
      <c r="E52" s="278">
        <v>8250</v>
      </c>
      <c r="F52" s="507">
        <f t="shared" si="3"/>
        <v>49166.5</v>
      </c>
      <c r="G52" s="502">
        <f t="shared" si="4"/>
        <v>11299.800000000001</v>
      </c>
      <c r="H52" s="503">
        <f t="shared" si="2"/>
        <v>9817.5</v>
      </c>
    </row>
    <row r="53" spans="1:8">
      <c r="A53" s="92">
        <v>8727</v>
      </c>
      <c r="B53" s="37" t="s">
        <v>555</v>
      </c>
      <c r="C53" s="278">
        <v>34160</v>
      </c>
      <c r="D53" s="278">
        <v>5090</v>
      </c>
      <c r="E53" s="278">
        <v>4130</v>
      </c>
      <c r="F53" s="507">
        <f t="shared" si="3"/>
        <v>36551.200000000004</v>
      </c>
      <c r="G53" s="502">
        <f t="shared" si="4"/>
        <v>5649.9000000000005</v>
      </c>
      <c r="H53" s="503">
        <f t="shared" si="2"/>
        <v>4914.7</v>
      </c>
    </row>
    <row r="54" spans="1:8">
      <c r="A54" s="92">
        <v>8728</v>
      </c>
      <c r="B54" s="37" t="s">
        <v>556</v>
      </c>
      <c r="C54" s="278">
        <v>68330</v>
      </c>
      <c r="D54" s="278">
        <v>10180</v>
      </c>
      <c r="E54" s="278">
        <v>8250</v>
      </c>
      <c r="F54" s="507">
        <f t="shared" si="3"/>
        <v>73113.100000000006</v>
      </c>
      <c r="G54" s="502">
        <f t="shared" si="4"/>
        <v>11299.800000000001</v>
      </c>
      <c r="H54" s="503">
        <f t="shared" si="2"/>
        <v>9817.5</v>
      </c>
    </row>
    <row r="55" spans="1:8">
      <c r="A55" s="92">
        <v>8747</v>
      </c>
      <c r="B55" s="37" t="s">
        <v>557</v>
      </c>
      <c r="C55" s="278">
        <v>28470</v>
      </c>
      <c r="D55" s="278">
        <v>5090</v>
      </c>
      <c r="E55" s="278">
        <v>4130</v>
      </c>
      <c r="F55" s="507">
        <f t="shared" si="3"/>
        <v>30462.9</v>
      </c>
      <c r="G55" s="502">
        <f t="shared" si="4"/>
        <v>5649.9000000000005</v>
      </c>
      <c r="H55" s="503">
        <f t="shared" si="2"/>
        <v>4914.7</v>
      </c>
    </row>
    <row r="56" spans="1:8">
      <c r="A56" s="92">
        <v>8748</v>
      </c>
      <c r="B56" s="37" t="s">
        <v>558</v>
      </c>
      <c r="C56" s="278">
        <v>56950</v>
      </c>
      <c r="D56" s="278">
        <v>10180</v>
      </c>
      <c r="E56" s="278">
        <v>8250</v>
      </c>
      <c r="F56" s="507">
        <f t="shared" si="3"/>
        <v>60936.5</v>
      </c>
      <c r="G56" s="502">
        <f t="shared" si="4"/>
        <v>11299.800000000001</v>
      </c>
      <c r="H56" s="503">
        <f t="shared" si="2"/>
        <v>9817.5</v>
      </c>
    </row>
    <row r="57" spans="1:8">
      <c r="A57" s="92">
        <v>8586</v>
      </c>
      <c r="B57" s="37" t="s">
        <v>559</v>
      </c>
      <c r="C57" s="278">
        <v>34160</v>
      </c>
      <c r="D57" s="278">
        <v>5090</v>
      </c>
      <c r="E57" s="278">
        <v>4130</v>
      </c>
      <c r="F57" s="507">
        <f t="shared" si="3"/>
        <v>36551.200000000004</v>
      </c>
      <c r="G57" s="502">
        <f t="shared" si="4"/>
        <v>5649.9000000000005</v>
      </c>
      <c r="H57" s="503">
        <f t="shared" si="2"/>
        <v>4914.7</v>
      </c>
    </row>
    <row r="58" spans="1:8">
      <c r="A58" s="92">
        <v>708</v>
      </c>
      <c r="B58" s="37" t="s">
        <v>560</v>
      </c>
      <c r="C58" s="278">
        <v>68330</v>
      </c>
      <c r="D58" s="278">
        <v>10180</v>
      </c>
      <c r="E58" s="278">
        <v>8250</v>
      </c>
      <c r="F58" s="507">
        <f t="shared" si="3"/>
        <v>73113.100000000006</v>
      </c>
      <c r="G58" s="502">
        <f t="shared" si="4"/>
        <v>11299.800000000001</v>
      </c>
      <c r="H58" s="503">
        <f t="shared" si="2"/>
        <v>9817.5</v>
      </c>
    </row>
    <row r="59" spans="1:8">
      <c r="A59" s="92">
        <v>8590</v>
      </c>
      <c r="B59" s="37" t="s">
        <v>561</v>
      </c>
      <c r="C59" s="278">
        <v>34160</v>
      </c>
      <c r="D59" s="278">
        <v>5090</v>
      </c>
      <c r="E59" s="278">
        <v>4130</v>
      </c>
      <c r="F59" s="507">
        <f t="shared" si="3"/>
        <v>36551.200000000004</v>
      </c>
      <c r="G59" s="502">
        <f t="shared" si="4"/>
        <v>5649.9000000000005</v>
      </c>
      <c r="H59" s="503">
        <f t="shared" si="2"/>
        <v>4914.7</v>
      </c>
    </row>
    <row r="60" spans="1:8">
      <c r="A60" s="92">
        <v>712</v>
      </c>
      <c r="B60" s="37" t="s">
        <v>562</v>
      </c>
      <c r="C60" s="278">
        <v>68330</v>
      </c>
      <c r="D60" s="278">
        <v>10180</v>
      </c>
      <c r="E60" s="278">
        <v>8250</v>
      </c>
      <c r="F60" s="507">
        <f t="shared" si="3"/>
        <v>73113.100000000006</v>
      </c>
      <c r="G60" s="502">
        <f t="shared" si="4"/>
        <v>11299.800000000001</v>
      </c>
      <c r="H60" s="503">
        <f t="shared" si="2"/>
        <v>9817.5</v>
      </c>
    </row>
    <row r="61" spans="1:8">
      <c r="A61" s="92">
        <v>8729</v>
      </c>
      <c r="B61" s="37" t="s">
        <v>563</v>
      </c>
      <c r="C61" s="278">
        <v>22980</v>
      </c>
      <c r="D61" s="278">
        <v>5090</v>
      </c>
      <c r="E61" s="278">
        <v>4130</v>
      </c>
      <c r="F61" s="507">
        <f t="shared" si="3"/>
        <v>24588.600000000002</v>
      </c>
      <c r="G61" s="502">
        <f t="shared" si="4"/>
        <v>5649.9000000000005</v>
      </c>
      <c r="H61" s="503">
        <f t="shared" si="2"/>
        <v>4914.7</v>
      </c>
    </row>
    <row r="62" spans="1:8">
      <c r="A62" s="92">
        <v>8730</v>
      </c>
      <c r="B62" s="37" t="s">
        <v>564</v>
      </c>
      <c r="C62" s="278">
        <v>45950</v>
      </c>
      <c r="D62" s="278">
        <v>10180</v>
      </c>
      <c r="E62" s="278">
        <v>8250</v>
      </c>
      <c r="F62" s="507">
        <f t="shared" si="3"/>
        <v>49166.5</v>
      </c>
      <c r="G62" s="502">
        <f t="shared" si="4"/>
        <v>11299.800000000001</v>
      </c>
      <c r="H62" s="503">
        <f t="shared" si="2"/>
        <v>9817.5</v>
      </c>
    </row>
    <row r="63" spans="1:8">
      <c r="A63" s="92">
        <v>8580</v>
      </c>
      <c r="B63" s="37" t="s">
        <v>565</v>
      </c>
      <c r="C63" s="278">
        <v>25390</v>
      </c>
      <c r="D63" s="278">
        <v>5090</v>
      </c>
      <c r="E63" s="278">
        <v>4130</v>
      </c>
      <c r="F63" s="507">
        <f t="shared" si="3"/>
        <v>27167.300000000003</v>
      </c>
      <c r="G63" s="502">
        <f t="shared" si="4"/>
        <v>5649.9000000000005</v>
      </c>
      <c r="H63" s="503">
        <f t="shared" si="2"/>
        <v>4914.7</v>
      </c>
    </row>
    <row r="64" spans="1:8">
      <c r="A64" s="92">
        <v>702</v>
      </c>
      <c r="B64" s="37" t="s">
        <v>566</v>
      </c>
      <c r="C64" s="278">
        <v>50790</v>
      </c>
      <c r="D64" s="278">
        <v>10180</v>
      </c>
      <c r="E64" s="278">
        <v>8250</v>
      </c>
      <c r="F64" s="507">
        <f t="shared" si="3"/>
        <v>54345.3</v>
      </c>
      <c r="G64" s="502">
        <f t="shared" si="4"/>
        <v>11299.800000000001</v>
      </c>
      <c r="H64" s="503">
        <f t="shared" si="2"/>
        <v>9817.5</v>
      </c>
    </row>
    <row r="65" spans="1:8">
      <c r="A65" s="92">
        <v>8835</v>
      </c>
      <c r="B65" s="37" t="s">
        <v>680</v>
      </c>
      <c r="C65" s="278">
        <v>25390</v>
      </c>
      <c r="D65" s="278">
        <v>5090</v>
      </c>
      <c r="E65" s="278">
        <v>4130</v>
      </c>
      <c r="F65" s="507">
        <f t="shared" si="3"/>
        <v>27167.300000000003</v>
      </c>
      <c r="G65" s="502">
        <f t="shared" si="4"/>
        <v>5649.9000000000005</v>
      </c>
      <c r="H65" s="503">
        <f t="shared" si="2"/>
        <v>4914.7</v>
      </c>
    </row>
    <row r="66" spans="1:8">
      <c r="A66" s="92">
        <v>835</v>
      </c>
      <c r="B66" s="37" t="s">
        <v>681</v>
      </c>
      <c r="C66" s="278">
        <v>50790</v>
      </c>
      <c r="D66" s="278">
        <v>10180</v>
      </c>
      <c r="E66" s="278">
        <v>8250</v>
      </c>
      <c r="F66" s="507">
        <f t="shared" si="3"/>
        <v>54345.3</v>
      </c>
      <c r="G66" s="502">
        <f t="shared" si="4"/>
        <v>11299.800000000001</v>
      </c>
      <c r="H66" s="503">
        <f t="shared" si="2"/>
        <v>9817.5</v>
      </c>
    </row>
    <row r="67" spans="1:8">
      <c r="A67" s="92">
        <v>8888</v>
      </c>
      <c r="B67" s="37" t="s">
        <v>567</v>
      </c>
      <c r="C67" s="278">
        <v>25390</v>
      </c>
      <c r="D67" s="278">
        <v>5090</v>
      </c>
      <c r="E67" s="278">
        <v>4130</v>
      </c>
      <c r="F67" s="507">
        <f t="shared" si="3"/>
        <v>27167.300000000003</v>
      </c>
      <c r="G67" s="502">
        <f t="shared" si="4"/>
        <v>5649.9000000000005</v>
      </c>
      <c r="H67" s="503">
        <f t="shared" si="2"/>
        <v>4914.7</v>
      </c>
    </row>
    <row r="68" spans="1:8">
      <c r="A68" s="92">
        <v>888</v>
      </c>
      <c r="B68" s="37" t="s">
        <v>568</v>
      </c>
      <c r="C68" s="278">
        <v>50790</v>
      </c>
      <c r="D68" s="278">
        <v>10180</v>
      </c>
      <c r="E68" s="278">
        <v>8250</v>
      </c>
      <c r="F68" s="507">
        <f t="shared" si="3"/>
        <v>54345.3</v>
      </c>
      <c r="G68" s="502">
        <f t="shared" si="4"/>
        <v>11299.800000000001</v>
      </c>
      <c r="H68" s="503">
        <f t="shared" si="2"/>
        <v>9817.5</v>
      </c>
    </row>
    <row r="69" spans="1:8">
      <c r="A69" s="92">
        <v>8582</v>
      </c>
      <c r="B69" s="37" t="s">
        <v>569</v>
      </c>
      <c r="C69" s="278">
        <v>28470</v>
      </c>
      <c r="D69" s="278">
        <v>5090</v>
      </c>
      <c r="E69" s="278">
        <v>4130</v>
      </c>
      <c r="F69" s="507">
        <f t="shared" si="3"/>
        <v>30462.9</v>
      </c>
      <c r="G69" s="502">
        <f t="shared" si="4"/>
        <v>5649.9000000000005</v>
      </c>
      <c r="H69" s="503">
        <f t="shared" si="2"/>
        <v>4914.7</v>
      </c>
    </row>
    <row r="70" spans="1:8">
      <c r="A70" s="92">
        <v>704</v>
      </c>
      <c r="B70" s="37" t="s">
        <v>570</v>
      </c>
      <c r="C70" s="278">
        <v>56950</v>
      </c>
      <c r="D70" s="278">
        <v>10180</v>
      </c>
      <c r="E70" s="278">
        <v>8250</v>
      </c>
      <c r="F70" s="507">
        <f t="shared" si="3"/>
        <v>60936.5</v>
      </c>
      <c r="G70" s="502">
        <f t="shared" si="4"/>
        <v>11299.800000000001</v>
      </c>
      <c r="H70" s="503">
        <f t="shared" ref="H70:H131" si="5">E70*1.19</f>
        <v>9817.5</v>
      </c>
    </row>
    <row r="71" spans="1:8">
      <c r="A71" s="92">
        <v>8820</v>
      </c>
      <c r="B71" s="37" t="s">
        <v>571</v>
      </c>
      <c r="C71" s="278">
        <v>28470</v>
      </c>
      <c r="D71" s="278">
        <v>5090</v>
      </c>
      <c r="E71" s="278">
        <v>4130</v>
      </c>
      <c r="F71" s="507">
        <f t="shared" si="3"/>
        <v>30462.9</v>
      </c>
      <c r="G71" s="502">
        <f t="shared" si="4"/>
        <v>5649.9000000000005</v>
      </c>
      <c r="H71" s="503">
        <f t="shared" si="5"/>
        <v>4914.7</v>
      </c>
    </row>
    <row r="72" spans="1:8">
      <c r="A72" s="92">
        <v>820</v>
      </c>
      <c r="B72" s="37" t="s">
        <v>572</v>
      </c>
      <c r="C72" s="278">
        <v>56950</v>
      </c>
      <c r="D72" s="278">
        <v>10180</v>
      </c>
      <c r="E72" s="278">
        <v>8250</v>
      </c>
      <c r="F72" s="507">
        <f t="shared" si="3"/>
        <v>60936.5</v>
      </c>
      <c r="G72" s="502">
        <f t="shared" si="4"/>
        <v>11299.800000000001</v>
      </c>
      <c r="H72" s="503">
        <f t="shared" si="5"/>
        <v>9817.5</v>
      </c>
    </row>
    <row r="73" spans="1:8">
      <c r="A73" s="92">
        <v>8807</v>
      </c>
      <c r="B73" s="37" t="s">
        <v>573</v>
      </c>
      <c r="C73" s="278">
        <v>25390</v>
      </c>
      <c r="D73" s="278">
        <v>5090</v>
      </c>
      <c r="E73" s="278">
        <v>4130</v>
      </c>
      <c r="F73" s="507">
        <f t="shared" si="3"/>
        <v>27167.300000000003</v>
      </c>
      <c r="G73" s="502">
        <f t="shared" si="4"/>
        <v>5649.9000000000005</v>
      </c>
      <c r="H73" s="503">
        <f t="shared" si="5"/>
        <v>4914.7</v>
      </c>
    </row>
    <row r="74" spans="1:8">
      <c r="A74" s="92">
        <v>800</v>
      </c>
      <c r="B74" s="37" t="s">
        <v>574</v>
      </c>
      <c r="C74" s="278">
        <v>50790</v>
      </c>
      <c r="D74" s="278">
        <v>10180</v>
      </c>
      <c r="E74" s="278">
        <v>8250</v>
      </c>
      <c r="F74" s="507">
        <f t="shared" si="3"/>
        <v>54345.3</v>
      </c>
      <c r="G74" s="502">
        <f t="shared" si="4"/>
        <v>11299.800000000001</v>
      </c>
      <c r="H74" s="503">
        <f t="shared" si="5"/>
        <v>9817.5</v>
      </c>
    </row>
    <row r="75" spans="1:8">
      <c r="A75" s="92">
        <v>8883</v>
      </c>
      <c r="B75" s="37" t="s">
        <v>575</v>
      </c>
      <c r="C75" s="278">
        <v>25390</v>
      </c>
      <c r="D75" s="278">
        <v>5090</v>
      </c>
      <c r="E75" s="278">
        <v>4130</v>
      </c>
      <c r="F75" s="507">
        <f t="shared" si="3"/>
        <v>27167.300000000003</v>
      </c>
      <c r="G75" s="502">
        <f t="shared" si="4"/>
        <v>5649.9000000000005</v>
      </c>
      <c r="H75" s="503">
        <f t="shared" si="5"/>
        <v>4914.7</v>
      </c>
    </row>
    <row r="76" spans="1:8">
      <c r="A76" s="92">
        <v>883</v>
      </c>
      <c r="B76" s="37" t="s">
        <v>576</v>
      </c>
      <c r="C76" s="278">
        <v>50790</v>
      </c>
      <c r="D76" s="278">
        <v>10180</v>
      </c>
      <c r="E76" s="278">
        <v>8250</v>
      </c>
      <c r="F76" s="507">
        <f t="shared" si="3"/>
        <v>54345.3</v>
      </c>
      <c r="G76" s="502">
        <f t="shared" si="4"/>
        <v>11299.800000000001</v>
      </c>
      <c r="H76" s="503">
        <f t="shared" si="5"/>
        <v>9817.5</v>
      </c>
    </row>
    <row r="77" spans="1:8">
      <c r="A77" s="92">
        <v>8850</v>
      </c>
      <c r="B77" s="37" t="s">
        <v>577</v>
      </c>
      <c r="C77" s="278">
        <v>34160</v>
      </c>
      <c r="D77" s="278">
        <v>5090</v>
      </c>
      <c r="E77" s="278">
        <v>4130</v>
      </c>
      <c r="F77" s="507">
        <f t="shared" si="3"/>
        <v>36551.200000000004</v>
      </c>
      <c r="G77" s="502">
        <f t="shared" si="4"/>
        <v>5649.9000000000005</v>
      </c>
      <c r="H77" s="503">
        <f t="shared" si="5"/>
        <v>4914.7</v>
      </c>
    </row>
    <row r="78" spans="1:8">
      <c r="A78" s="92">
        <v>850</v>
      </c>
      <c r="B78" s="37" t="s">
        <v>578</v>
      </c>
      <c r="C78" s="278">
        <v>68330</v>
      </c>
      <c r="D78" s="278">
        <v>10180</v>
      </c>
      <c r="E78" s="278">
        <v>8250</v>
      </c>
      <c r="F78" s="507">
        <f t="shared" si="3"/>
        <v>73113.100000000006</v>
      </c>
      <c r="G78" s="502">
        <f t="shared" si="4"/>
        <v>11299.800000000001</v>
      </c>
      <c r="H78" s="503">
        <f t="shared" si="5"/>
        <v>9817.5</v>
      </c>
    </row>
    <row r="79" spans="1:8">
      <c r="A79" s="92">
        <v>8860</v>
      </c>
      <c r="B79" s="37" t="s">
        <v>579</v>
      </c>
      <c r="C79" s="278">
        <v>34160</v>
      </c>
      <c r="D79" s="278">
        <v>5090</v>
      </c>
      <c r="E79" s="278">
        <v>4130</v>
      </c>
      <c r="F79" s="507">
        <f t="shared" ref="F79:F141" si="6">C79*1.07</f>
        <v>36551.200000000004</v>
      </c>
      <c r="G79" s="502">
        <f t="shared" ref="G79:G141" si="7">D79*1.11</f>
        <v>5649.9000000000005</v>
      </c>
      <c r="H79" s="503">
        <f t="shared" si="5"/>
        <v>4914.7</v>
      </c>
    </row>
    <row r="80" spans="1:8">
      <c r="A80" s="92">
        <v>860</v>
      </c>
      <c r="B80" s="37" t="s">
        <v>580</v>
      </c>
      <c r="C80" s="278">
        <v>68330</v>
      </c>
      <c r="D80" s="278">
        <v>10180</v>
      </c>
      <c r="E80" s="278">
        <v>8250</v>
      </c>
      <c r="F80" s="507">
        <f t="shared" si="6"/>
        <v>73113.100000000006</v>
      </c>
      <c r="G80" s="502">
        <f t="shared" si="7"/>
        <v>11299.800000000001</v>
      </c>
      <c r="H80" s="503">
        <f t="shared" si="5"/>
        <v>9817.5</v>
      </c>
    </row>
    <row r="81" spans="1:8">
      <c r="A81" s="92">
        <v>8801</v>
      </c>
      <c r="B81" s="37" t="s">
        <v>581</v>
      </c>
      <c r="C81" s="278">
        <v>25390</v>
      </c>
      <c r="D81" s="278">
        <v>5090</v>
      </c>
      <c r="E81" s="278">
        <v>4130</v>
      </c>
      <c r="F81" s="507">
        <f t="shared" si="6"/>
        <v>27167.300000000003</v>
      </c>
      <c r="G81" s="502">
        <f t="shared" si="7"/>
        <v>5649.9000000000005</v>
      </c>
      <c r="H81" s="503">
        <f t="shared" si="5"/>
        <v>4914.7</v>
      </c>
    </row>
    <row r="82" spans="1:8">
      <c r="A82" s="92">
        <v>716</v>
      </c>
      <c r="B82" s="37" t="s">
        <v>582</v>
      </c>
      <c r="C82" s="278">
        <v>50790</v>
      </c>
      <c r="D82" s="278">
        <v>10180</v>
      </c>
      <c r="E82" s="278">
        <v>8250</v>
      </c>
      <c r="F82" s="507">
        <f t="shared" si="6"/>
        <v>54345.3</v>
      </c>
      <c r="G82" s="502">
        <f t="shared" si="7"/>
        <v>11299.800000000001</v>
      </c>
      <c r="H82" s="503">
        <f t="shared" si="5"/>
        <v>9817.5</v>
      </c>
    </row>
    <row r="83" spans="1:8">
      <c r="A83" s="92">
        <v>8581</v>
      </c>
      <c r="B83" s="37" t="s">
        <v>583</v>
      </c>
      <c r="C83" s="278">
        <v>34160</v>
      </c>
      <c r="D83" s="278">
        <v>5090</v>
      </c>
      <c r="E83" s="278">
        <v>4130</v>
      </c>
      <c r="F83" s="507">
        <f t="shared" si="6"/>
        <v>36551.200000000004</v>
      </c>
      <c r="G83" s="502">
        <f t="shared" si="7"/>
        <v>5649.9000000000005</v>
      </c>
      <c r="H83" s="503">
        <f t="shared" si="5"/>
        <v>4914.7</v>
      </c>
    </row>
    <row r="84" spans="1:8">
      <c r="A84" s="92">
        <v>703</v>
      </c>
      <c r="B84" s="37" t="s">
        <v>584</v>
      </c>
      <c r="C84" s="278">
        <v>68330</v>
      </c>
      <c r="D84" s="278">
        <v>10180</v>
      </c>
      <c r="E84" s="278">
        <v>8250</v>
      </c>
      <c r="F84" s="507">
        <f t="shared" si="6"/>
        <v>73113.100000000006</v>
      </c>
      <c r="G84" s="502">
        <f t="shared" si="7"/>
        <v>11299.800000000001</v>
      </c>
      <c r="H84" s="503">
        <f t="shared" si="5"/>
        <v>9817.5</v>
      </c>
    </row>
    <row r="85" spans="1:8">
      <c r="A85" s="92">
        <v>8808</v>
      </c>
      <c r="B85" s="37" t="s">
        <v>585</v>
      </c>
      <c r="C85" s="278">
        <v>25390</v>
      </c>
      <c r="D85" s="278">
        <v>5090</v>
      </c>
      <c r="E85" s="278">
        <v>4130</v>
      </c>
      <c r="F85" s="507">
        <f t="shared" si="6"/>
        <v>27167.300000000003</v>
      </c>
      <c r="G85" s="502">
        <f t="shared" si="7"/>
        <v>5649.9000000000005</v>
      </c>
      <c r="H85" s="503">
        <f t="shared" si="5"/>
        <v>4914.7</v>
      </c>
    </row>
    <row r="86" spans="1:8">
      <c r="A86" s="92">
        <v>838</v>
      </c>
      <c r="B86" s="37" t="s">
        <v>586</v>
      </c>
      <c r="C86" s="278">
        <v>50790</v>
      </c>
      <c r="D86" s="278">
        <v>10180</v>
      </c>
      <c r="E86" s="278">
        <v>8250</v>
      </c>
      <c r="F86" s="507">
        <f t="shared" si="6"/>
        <v>54345.3</v>
      </c>
      <c r="G86" s="502">
        <f t="shared" si="7"/>
        <v>11299.800000000001</v>
      </c>
      <c r="H86" s="503">
        <f t="shared" si="5"/>
        <v>9817.5</v>
      </c>
    </row>
    <row r="87" spans="1:8">
      <c r="A87" s="92">
        <v>8823</v>
      </c>
      <c r="B87" s="37" t="s">
        <v>587</v>
      </c>
      <c r="C87" s="278">
        <v>34160</v>
      </c>
      <c r="D87" s="278">
        <v>5090</v>
      </c>
      <c r="E87" s="278">
        <v>4130</v>
      </c>
      <c r="F87" s="507">
        <f t="shared" si="6"/>
        <v>36551.200000000004</v>
      </c>
      <c r="G87" s="502">
        <f t="shared" si="7"/>
        <v>5649.9000000000005</v>
      </c>
      <c r="H87" s="503">
        <f t="shared" si="5"/>
        <v>4914.7</v>
      </c>
    </row>
    <row r="88" spans="1:8">
      <c r="A88" s="92">
        <v>823</v>
      </c>
      <c r="B88" s="37" t="s">
        <v>588</v>
      </c>
      <c r="C88" s="278">
        <v>68330</v>
      </c>
      <c r="D88" s="278">
        <v>10180</v>
      </c>
      <c r="E88" s="278">
        <v>8250</v>
      </c>
      <c r="F88" s="507">
        <f t="shared" si="6"/>
        <v>73113.100000000006</v>
      </c>
      <c r="G88" s="502">
        <f t="shared" si="7"/>
        <v>11299.800000000001</v>
      </c>
      <c r="H88" s="503">
        <f t="shared" si="5"/>
        <v>9817.5</v>
      </c>
    </row>
    <row r="89" spans="1:8">
      <c r="A89" s="92">
        <v>8822</v>
      </c>
      <c r="B89" s="37" t="s">
        <v>589</v>
      </c>
      <c r="C89" s="278">
        <v>28470</v>
      </c>
      <c r="D89" s="278">
        <v>5090</v>
      </c>
      <c r="E89" s="278">
        <v>4130</v>
      </c>
      <c r="F89" s="507">
        <f t="shared" si="6"/>
        <v>30462.9</v>
      </c>
      <c r="G89" s="502">
        <f t="shared" si="7"/>
        <v>5649.9000000000005</v>
      </c>
      <c r="H89" s="503">
        <f t="shared" si="5"/>
        <v>4914.7</v>
      </c>
    </row>
    <row r="90" spans="1:8">
      <c r="A90" s="92">
        <v>822</v>
      </c>
      <c r="B90" s="37" t="s">
        <v>590</v>
      </c>
      <c r="C90" s="278">
        <v>56950</v>
      </c>
      <c r="D90" s="278">
        <v>10180</v>
      </c>
      <c r="E90" s="278">
        <v>8250</v>
      </c>
      <c r="F90" s="507">
        <f t="shared" si="6"/>
        <v>60936.5</v>
      </c>
      <c r="G90" s="502">
        <f t="shared" si="7"/>
        <v>11299.800000000001</v>
      </c>
      <c r="H90" s="503">
        <f t="shared" si="5"/>
        <v>9817.5</v>
      </c>
    </row>
    <row r="91" spans="1:8">
      <c r="A91" s="92">
        <v>903</v>
      </c>
      <c r="B91" s="37" t="s">
        <v>591</v>
      </c>
      <c r="C91" s="278">
        <v>28470</v>
      </c>
      <c r="D91" s="278">
        <v>5090</v>
      </c>
      <c r="E91" s="278">
        <v>4130</v>
      </c>
      <c r="F91" s="507">
        <f t="shared" si="6"/>
        <v>30462.9</v>
      </c>
      <c r="G91" s="502">
        <f t="shared" si="7"/>
        <v>5649.9000000000005</v>
      </c>
      <c r="H91" s="503">
        <f t="shared" si="5"/>
        <v>4914.7</v>
      </c>
    </row>
    <row r="92" spans="1:8">
      <c r="A92" s="92">
        <v>902</v>
      </c>
      <c r="B92" s="37" t="s">
        <v>592</v>
      </c>
      <c r="C92" s="278">
        <v>56950</v>
      </c>
      <c r="D92" s="278">
        <v>10180</v>
      </c>
      <c r="E92" s="278">
        <v>8250</v>
      </c>
      <c r="F92" s="507">
        <f t="shared" si="6"/>
        <v>60936.5</v>
      </c>
      <c r="G92" s="502">
        <f t="shared" si="7"/>
        <v>11299.800000000001</v>
      </c>
      <c r="H92" s="503">
        <f t="shared" si="5"/>
        <v>9817.5</v>
      </c>
    </row>
    <row r="93" spans="1:8">
      <c r="A93" s="92">
        <v>8578</v>
      </c>
      <c r="B93" s="37" t="s">
        <v>593</v>
      </c>
      <c r="C93" s="278">
        <v>25390</v>
      </c>
      <c r="D93" s="278">
        <v>5090</v>
      </c>
      <c r="E93" s="278">
        <v>4130</v>
      </c>
      <c r="F93" s="507">
        <f t="shared" si="6"/>
        <v>27167.300000000003</v>
      </c>
      <c r="G93" s="502">
        <f t="shared" si="7"/>
        <v>5649.9000000000005</v>
      </c>
      <c r="H93" s="503">
        <f t="shared" si="5"/>
        <v>4914.7</v>
      </c>
    </row>
    <row r="94" spans="1:8">
      <c r="A94" s="92">
        <v>700</v>
      </c>
      <c r="B94" s="37" t="s">
        <v>594</v>
      </c>
      <c r="C94" s="278">
        <v>50790</v>
      </c>
      <c r="D94" s="278">
        <v>10180</v>
      </c>
      <c r="E94" s="278">
        <v>8250</v>
      </c>
      <c r="F94" s="507">
        <f t="shared" si="6"/>
        <v>54345.3</v>
      </c>
      <c r="G94" s="502">
        <f t="shared" si="7"/>
        <v>11299.800000000001</v>
      </c>
      <c r="H94" s="503">
        <f t="shared" si="5"/>
        <v>9817.5</v>
      </c>
    </row>
    <row r="95" spans="1:8">
      <c r="A95" s="92">
        <v>8840</v>
      </c>
      <c r="B95" s="37" t="s">
        <v>595</v>
      </c>
      <c r="C95" s="278">
        <v>22980</v>
      </c>
      <c r="D95" s="278">
        <v>5090</v>
      </c>
      <c r="E95" s="278">
        <v>4130</v>
      </c>
      <c r="F95" s="507">
        <f t="shared" si="6"/>
        <v>24588.600000000002</v>
      </c>
      <c r="G95" s="502">
        <f t="shared" si="7"/>
        <v>5649.9000000000005</v>
      </c>
      <c r="H95" s="503">
        <f t="shared" si="5"/>
        <v>4914.7</v>
      </c>
    </row>
    <row r="96" spans="1:8">
      <c r="A96" s="92">
        <v>840</v>
      </c>
      <c r="B96" s="37" t="s">
        <v>596</v>
      </c>
      <c r="C96" s="278">
        <v>45950</v>
      </c>
      <c r="D96" s="278">
        <v>10180</v>
      </c>
      <c r="E96" s="278">
        <v>8250</v>
      </c>
      <c r="F96" s="507">
        <f t="shared" si="6"/>
        <v>49166.5</v>
      </c>
      <c r="G96" s="502">
        <f t="shared" si="7"/>
        <v>11299.800000000001</v>
      </c>
      <c r="H96" s="503">
        <f t="shared" si="5"/>
        <v>9817.5</v>
      </c>
    </row>
    <row r="97" spans="1:8">
      <c r="A97" s="92">
        <v>8826</v>
      </c>
      <c r="B97" s="37" t="s">
        <v>597</v>
      </c>
      <c r="C97" s="278">
        <v>34160</v>
      </c>
      <c r="D97" s="278">
        <v>5090</v>
      </c>
      <c r="E97" s="278">
        <v>4130</v>
      </c>
      <c r="F97" s="507">
        <f t="shared" si="6"/>
        <v>36551.200000000004</v>
      </c>
      <c r="G97" s="502">
        <f t="shared" si="7"/>
        <v>5649.9000000000005</v>
      </c>
      <c r="H97" s="503">
        <f t="shared" si="5"/>
        <v>4914.7</v>
      </c>
    </row>
    <row r="98" spans="1:8">
      <c r="A98" s="92">
        <v>826</v>
      </c>
      <c r="B98" s="37" t="s">
        <v>598</v>
      </c>
      <c r="C98" s="278">
        <v>68330</v>
      </c>
      <c r="D98" s="278">
        <v>10180</v>
      </c>
      <c r="E98" s="278">
        <v>8250</v>
      </c>
      <c r="F98" s="507">
        <f t="shared" si="6"/>
        <v>73113.100000000006</v>
      </c>
      <c r="G98" s="502">
        <f t="shared" si="7"/>
        <v>11299.800000000001</v>
      </c>
      <c r="H98" s="503">
        <f t="shared" si="5"/>
        <v>9817.5</v>
      </c>
    </row>
    <row r="99" spans="1:8">
      <c r="A99" s="92">
        <v>8839</v>
      </c>
      <c r="B99" s="37" t="s">
        <v>599</v>
      </c>
      <c r="C99" s="278">
        <v>28470</v>
      </c>
      <c r="D99" s="278">
        <v>5090</v>
      </c>
      <c r="E99" s="278">
        <v>4130</v>
      </c>
      <c r="F99" s="507">
        <f t="shared" si="6"/>
        <v>30462.9</v>
      </c>
      <c r="G99" s="502">
        <f t="shared" si="7"/>
        <v>5649.9000000000005</v>
      </c>
      <c r="H99" s="503">
        <f t="shared" si="5"/>
        <v>4914.7</v>
      </c>
    </row>
    <row r="100" spans="1:8">
      <c r="A100" s="92">
        <v>839</v>
      </c>
      <c r="B100" s="37" t="s">
        <v>600</v>
      </c>
      <c r="C100" s="278">
        <v>56950</v>
      </c>
      <c r="D100" s="278">
        <v>10180</v>
      </c>
      <c r="E100" s="278">
        <v>8250</v>
      </c>
      <c r="F100" s="507">
        <f t="shared" si="6"/>
        <v>60936.5</v>
      </c>
      <c r="G100" s="502">
        <f t="shared" si="7"/>
        <v>11299.800000000001</v>
      </c>
      <c r="H100" s="503">
        <f t="shared" si="5"/>
        <v>9817.5</v>
      </c>
    </row>
    <row r="101" spans="1:8">
      <c r="A101" s="92">
        <v>8854</v>
      </c>
      <c r="B101" s="37" t="s">
        <v>601</v>
      </c>
      <c r="C101" s="278">
        <v>28470</v>
      </c>
      <c r="D101" s="278">
        <v>5090</v>
      </c>
      <c r="E101" s="278">
        <v>4130</v>
      </c>
      <c r="F101" s="507">
        <f t="shared" si="6"/>
        <v>30462.9</v>
      </c>
      <c r="G101" s="502">
        <f t="shared" si="7"/>
        <v>5649.9000000000005</v>
      </c>
      <c r="H101" s="503">
        <f t="shared" si="5"/>
        <v>4914.7</v>
      </c>
    </row>
    <row r="102" spans="1:8">
      <c r="A102" s="92">
        <v>854</v>
      </c>
      <c r="B102" s="37" t="s">
        <v>602</v>
      </c>
      <c r="C102" s="278">
        <v>56950</v>
      </c>
      <c r="D102" s="278">
        <v>10180</v>
      </c>
      <c r="E102" s="278">
        <v>8250</v>
      </c>
      <c r="F102" s="507">
        <f t="shared" si="6"/>
        <v>60936.5</v>
      </c>
      <c r="G102" s="502">
        <f t="shared" si="7"/>
        <v>11299.800000000001</v>
      </c>
      <c r="H102" s="503">
        <f t="shared" si="5"/>
        <v>9817.5</v>
      </c>
    </row>
    <row r="103" spans="1:8">
      <c r="A103" s="92">
        <v>8877</v>
      </c>
      <c r="B103" s="37" t="s">
        <v>603</v>
      </c>
      <c r="C103" s="278">
        <v>25390</v>
      </c>
      <c r="D103" s="278">
        <v>5090</v>
      </c>
      <c r="E103" s="278">
        <v>4130</v>
      </c>
      <c r="F103" s="507">
        <f t="shared" si="6"/>
        <v>27167.300000000003</v>
      </c>
      <c r="G103" s="502">
        <f t="shared" si="7"/>
        <v>5649.9000000000005</v>
      </c>
      <c r="H103" s="503">
        <f t="shared" si="5"/>
        <v>4914.7</v>
      </c>
    </row>
    <row r="104" spans="1:8">
      <c r="A104" s="92">
        <v>877</v>
      </c>
      <c r="B104" s="37" t="s">
        <v>604</v>
      </c>
      <c r="C104" s="278">
        <v>50790</v>
      </c>
      <c r="D104" s="278">
        <v>10180</v>
      </c>
      <c r="E104" s="278">
        <v>8250</v>
      </c>
      <c r="F104" s="507">
        <f t="shared" si="6"/>
        <v>54345.3</v>
      </c>
      <c r="G104" s="502">
        <f t="shared" si="7"/>
        <v>11299.800000000001</v>
      </c>
      <c r="H104" s="503">
        <f t="shared" si="5"/>
        <v>9817.5</v>
      </c>
    </row>
    <row r="105" spans="1:8">
      <c r="A105" s="92">
        <v>8595</v>
      </c>
      <c r="B105" s="37" t="s">
        <v>605</v>
      </c>
      <c r="C105" s="278">
        <v>28470</v>
      </c>
      <c r="D105" s="278">
        <v>5090</v>
      </c>
      <c r="E105" s="278">
        <v>4130</v>
      </c>
      <c r="F105" s="507">
        <f t="shared" si="6"/>
        <v>30462.9</v>
      </c>
      <c r="G105" s="502">
        <f t="shared" si="7"/>
        <v>5649.9000000000005</v>
      </c>
      <c r="H105" s="503">
        <f t="shared" si="5"/>
        <v>4914.7</v>
      </c>
    </row>
    <row r="106" spans="1:8">
      <c r="A106" s="92">
        <v>849</v>
      </c>
      <c r="B106" s="37" t="s">
        <v>606</v>
      </c>
      <c r="C106" s="278">
        <v>56950</v>
      </c>
      <c r="D106" s="278">
        <v>10180</v>
      </c>
      <c r="E106" s="278">
        <v>8250</v>
      </c>
      <c r="F106" s="507">
        <f t="shared" si="6"/>
        <v>60936.5</v>
      </c>
      <c r="G106" s="502">
        <f t="shared" si="7"/>
        <v>11299.800000000001</v>
      </c>
      <c r="H106" s="503">
        <f t="shared" si="5"/>
        <v>9817.5</v>
      </c>
    </row>
    <row r="107" spans="1:8">
      <c r="A107" s="92">
        <v>8868</v>
      </c>
      <c r="B107" s="37" t="s">
        <v>607</v>
      </c>
      <c r="C107" s="278">
        <v>34160</v>
      </c>
      <c r="D107" s="278">
        <v>5090</v>
      </c>
      <c r="E107" s="278">
        <v>4130</v>
      </c>
      <c r="F107" s="507">
        <f t="shared" si="6"/>
        <v>36551.200000000004</v>
      </c>
      <c r="G107" s="502">
        <f t="shared" si="7"/>
        <v>5649.9000000000005</v>
      </c>
      <c r="H107" s="503">
        <f t="shared" si="5"/>
        <v>4914.7</v>
      </c>
    </row>
    <row r="108" spans="1:8">
      <c r="A108" s="92">
        <v>868</v>
      </c>
      <c r="B108" s="37" t="s">
        <v>608</v>
      </c>
      <c r="C108" s="278">
        <v>68330</v>
      </c>
      <c r="D108" s="278">
        <v>10180</v>
      </c>
      <c r="E108" s="278">
        <v>8250</v>
      </c>
      <c r="F108" s="507">
        <f t="shared" si="6"/>
        <v>73113.100000000006</v>
      </c>
      <c r="G108" s="502">
        <f t="shared" si="7"/>
        <v>11299.800000000001</v>
      </c>
      <c r="H108" s="503">
        <f t="shared" si="5"/>
        <v>9817.5</v>
      </c>
    </row>
    <row r="109" spans="1:8">
      <c r="A109" s="92">
        <v>8591</v>
      </c>
      <c r="B109" s="37" t="s">
        <v>682</v>
      </c>
      <c r="C109" s="278">
        <v>34160</v>
      </c>
      <c r="D109" s="278">
        <v>5090</v>
      </c>
      <c r="E109" s="278">
        <v>4130</v>
      </c>
      <c r="F109" s="507">
        <f t="shared" si="6"/>
        <v>36551.200000000004</v>
      </c>
      <c r="G109" s="502">
        <f t="shared" si="7"/>
        <v>5649.9000000000005</v>
      </c>
      <c r="H109" s="503">
        <f t="shared" si="5"/>
        <v>4914.7</v>
      </c>
    </row>
    <row r="110" spans="1:8">
      <c r="A110" s="92">
        <v>713</v>
      </c>
      <c r="B110" s="37" t="s">
        <v>683</v>
      </c>
      <c r="C110" s="278">
        <v>68330</v>
      </c>
      <c r="D110" s="278">
        <v>10180</v>
      </c>
      <c r="E110" s="278">
        <v>8250</v>
      </c>
      <c r="F110" s="507">
        <f t="shared" si="6"/>
        <v>73113.100000000006</v>
      </c>
      <c r="G110" s="502">
        <f t="shared" si="7"/>
        <v>11299.800000000001</v>
      </c>
      <c r="H110" s="503">
        <f t="shared" si="5"/>
        <v>9817.5</v>
      </c>
    </row>
    <row r="111" spans="1:8">
      <c r="A111" s="92">
        <v>8862</v>
      </c>
      <c r="B111" s="37" t="s">
        <v>609</v>
      </c>
      <c r="C111" s="278">
        <v>19700</v>
      </c>
      <c r="D111" s="278">
        <v>5090</v>
      </c>
      <c r="E111" s="278">
        <v>4130</v>
      </c>
      <c r="F111" s="507">
        <f t="shared" si="6"/>
        <v>21079</v>
      </c>
      <c r="G111" s="502">
        <f t="shared" si="7"/>
        <v>5649.9000000000005</v>
      </c>
      <c r="H111" s="503">
        <f t="shared" si="5"/>
        <v>4914.7</v>
      </c>
    </row>
    <row r="112" spans="1:8">
      <c r="A112" s="92">
        <v>862</v>
      </c>
      <c r="B112" s="37" t="s">
        <v>610</v>
      </c>
      <c r="C112" s="278">
        <v>39410</v>
      </c>
      <c r="D112" s="278">
        <v>10180</v>
      </c>
      <c r="E112" s="278">
        <v>8250</v>
      </c>
      <c r="F112" s="507">
        <f t="shared" si="6"/>
        <v>42168.700000000004</v>
      </c>
      <c r="G112" s="502">
        <f t="shared" si="7"/>
        <v>11299.800000000001</v>
      </c>
      <c r="H112" s="503">
        <f t="shared" si="5"/>
        <v>9817.5</v>
      </c>
    </row>
    <row r="113" spans="1:8">
      <c r="A113" s="92">
        <v>8821</v>
      </c>
      <c r="B113" s="37" t="s">
        <v>611</v>
      </c>
      <c r="C113" s="278">
        <v>28470</v>
      </c>
      <c r="D113" s="278">
        <v>5090</v>
      </c>
      <c r="E113" s="278">
        <v>4130</v>
      </c>
      <c r="F113" s="507">
        <f t="shared" si="6"/>
        <v>30462.9</v>
      </c>
      <c r="G113" s="502">
        <f t="shared" si="7"/>
        <v>5649.9000000000005</v>
      </c>
      <c r="H113" s="503">
        <f t="shared" si="5"/>
        <v>4914.7</v>
      </c>
    </row>
    <row r="114" spans="1:8">
      <c r="A114" s="92">
        <v>821</v>
      </c>
      <c r="B114" s="37" t="s">
        <v>612</v>
      </c>
      <c r="C114" s="278">
        <v>56950</v>
      </c>
      <c r="D114" s="278">
        <v>10180</v>
      </c>
      <c r="E114" s="278">
        <v>8250</v>
      </c>
      <c r="F114" s="507">
        <f t="shared" si="6"/>
        <v>60936.5</v>
      </c>
      <c r="G114" s="502">
        <f t="shared" si="7"/>
        <v>11299.800000000001</v>
      </c>
      <c r="H114" s="503">
        <f t="shared" si="5"/>
        <v>9817.5</v>
      </c>
    </row>
    <row r="115" spans="1:8">
      <c r="A115" s="92">
        <v>8859</v>
      </c>
      <c r="B115" s="37" t="s">
        <v>613</v>
      </c>
      <c r="C115" s="278">
        <v>25390</v>
      </c>
      <c r="D115" s="278">
        <v>5090</v>
      </c>
      <c r="E115" s="278">
        <v>4130</v>
      </c>
      <c r="F115" s="507">
        <f t="shared" si="6"/>
        <v>27167.300000000003</v>
      </c>
      <c r="G115" s="502">
        <f t="shared" si="7"/>
        <v>5649.9000000000005</v>
      </c>
      <c r="H115" s="503">
        <f t="shared" si="5"/>
        <v>4914.7</v>
      </c>
    </row>
    <row r="116" spans="1:8">
      <c r="A116" s="92">
        <v>859</v>
      </c>
      <c r="B116" s="37" t="s">
        <v>614</v>
      </c>
      <c r="C116" s="278">
        <v>50790</v>
      </c>
      <c r="D116" s="278">
        <v>10180</v>
      </c>
      <c r="E116" s="278">
        <v>8250</v>
      </c>
      <c r="F116" s="507">
        <f t="shared" si="6"/>
        <v>54345.3</v>
      </c>
      <c r="G116" s="502">
        <f t="shared" si="7"/>
        <v>11299.800000000001</v>
      </c>
      <c r="H116" s="503">
        <f t="shared" si="5"/>
        <v>9817.5</v>
      </c>
    </row>
    <row r="117" spans="1:8">
      <c r="A117" s="92">
        <v>8882</v>
      </c>
      <c r="B117" s="37" t="s">
        <v>615</v>
      </c>
      <c r="C117" s="278">
        <v>25390</v>
      </c>
      <c r="D117" s="278">
        <v>5090</v>
      </c>
      <c r="E117" s="278">
        <v>4130</v>
      </c>
      <c r="F117" s="507">
        <f t="shared" si="6"/>
        <v>27167.300000000003</v>
      </c>
      <c r="G117" s="502">
        <f t="shared" si="7"/>
        <v>5649.9000000000005</v>
      </c>
      <c r="H117" s="503">
        <f t="shared" si="5"/>
        <v>4914.7</v>
      </c>
    </row>
    <row r="118" spans="1:8">
      <c r="A118" s="92">
        <v>882</v>
      </c>
      <c r="B118" s="37" t="s">
        <v>616</v>
      </c>
      <c r="C118" s="278">
        <v>50790</v>
      </c>
      <c r="D118" s="278">
        <v>10180</v>
      </c>
      <c r="E118" s="278">
        <v>8250</v>
      </c>
      <c r="F118" s="507">
        <f t="shared" si="6"/>
        <v>54345.3</v>
      </c>
      <c r="G118" s="502">
        <f t="shared" si="7"/>
        <v>11299.800000000001</v>
      </c>
      <c r="H118" s="503">
        <f t="shared" si="5"/>
        <v>9817.5</v>
      </c>
    </row>
    <row r="119" spans="1:8">
      <c r="A119" s="92">
        <v>8753</v>
      </c>
      <c r="B119" s="37" t="s">
        <v>617</v>
      </c>
      <c r="C119" s="278">
        <v>34160</v>
      </c>
      <c r="D119" s="278">
        <v>5090</v>
      </c>
      <c r="E119" s="278">
        <v>4130</v>
      </c>
      <c r="F119" s="507">
        <f t="shared" si="6"/>
        <v>36551.200000000004</v>
      </c>
      <c r="G119" s="502">
        <f t="shared" si="7"/>
        <v>5649.9000000000005</v>
      </c>
      <c r="H119" s="503">
        <f t="shared" si="5"/>
        <v>4914.7</v>
      </c>
    </row>
    <row r="120" spans="1:8">
      <c r="A120" s="92">
        <v>8754</v>
      </c>
      <c r="B120" s="37" t="s">
        <v>618</v>
      </c>
      <c r="C120" s="278">
        <v>68330</v>
      </c>
      <c r="D120" s="278">
        <v>10180</v>
      </c>
      <c r="E120" s="278">
        <v>8250</v>
      </c>
      <c r="F120" s="507">
        <f t="shared" si="6"/>
        <v>73113.100000000006</v>
      </c>
      <c r="G120" s="502">
        <f t="shared" si="7"/>
        <v>11299.800000000001</v>
      </c>
      <c r="H120" s="503">
        <f t="shared" si="5"/>
        <v>9817.5</v>
      </c>
    </row>
    <row r="121" spans="1:8">
      <c r="A121" s="92">
        <v>8858</v>
      </c>
      <c r="B121" s="37" t="s">
        <v>619</v>
      </c>
      <c r="C121" s="278">
        <v>28470</v>
      </c>
      <c r="D121" s="278">
        <v>5090</v>
      </c>
      <c r="E121" s="278">
        <v>4130</v>
      </c>
      <c r="F121" s="507">
        <f t="shared" si="6"/>
        <v>30462.9</v>
      </c>
      <c r="G121" s="502">
        <f t="shared" si="7"/>
        <v>5649.9000000000005</v>
      </c>
      <c r="H121" s="503">
        <f t="shared" si="5"/>
        <v>4914.7</v>
      </c>
    </row>
    <row r="122" spans="1:8">
      <c r="A122" s="92">
        <v>858</v>
      </c>
      <c r="B122" s="37" t="s">
        <v>620</v>
      </c>
      <c r="C122" s="278">
        <v>56950</v>
      </c>
      <c r="D122" s="278">
        <v>10180</v>
      </c>
      <c r="E122" s="278">
        <v>8250</v>
      </c>
      <c r="F122" s="507">
        <f t="shared" si="6"/>
        <v>60936.5</v>
      </c>
      <c r="G122" s="502">
        <f t="shared" si="7"/>
        <v>11299.800000000001</v>
      </c>
      <c r="H122" s="503">
        <f t="shared" si="5"/>
        <v>9817.5</v>
      </c>
    </row>
    <row r="123" spans="1:8">
      <c r="A123" s="92">
        <v>8884</v>
      </c>
      <c r="B123" s="37" t="s">
        <v>621</v>
      </c>
      <c r="C123" s="278">
        <v>28470</v>
      </c>
      <c r="D123" s="278">
        <v>5090</v>
      </c>
      <c r="E123" s="278">
        <v>4130</v>
      </c>
      <c r="F123" s="507">
        <f t="shared" si="6"/>
        <v>30462.9</v>
      </c>
      <c r="G123" s="502">
        <f t="shared" si="7"/>
        <v>5649.9000000000005</v>
      </c>
      <c r="H123" s="503">
        <f t="shared" si="5"/>
        <v>4914.7</v>
      </c>
    </row>
    <row r="124" spans="1:8">
      <c r="A124" s="92">
        <v>884</v>
      </c>
      <c r="B124" s="37" t="s">
        <v>622</v>
      </c>
      <c r="C124" s="278">
        <v>56950</v>
      </c>
      <c r="D124" s="278">
        <v>10180</v>
      </c>
      <c r="E124" s="278">
        <v>8250</v>
      </c>
      <c r="F124" s="507">
        <f t="shared" si="6"/>
        <v>60936.5</v>
      </c>
      <c r="G124" s="502">
        <f t="shared" si="7"/>
        <v>11299.800000000001</v>
      </c>
      <c r="H124" s="503">
        <f t="shared" si="5"/>
        <v>9817.5</v>
      </c>
    </row>
    <row r="125" spans="1:8">
      <c r="A125" s="92">
        <v>8875</v>
      </c>
      <c r="B125" s="37" t="s">
        <v>623</v>
      </c>
      <c r="C125" s="278">
        <v>22980</v>
      </c>
      <c r="D125" s="278">
        <v>5090</v>
      </c>
      <c r="E125" s="278">
        <v>4130</v>
      </c>
      <c r="F125" s="507">
        <f t="shared" si="6"/>
        <v>24588.600000000002</v>
      </c>
      <c r="G125" s="502">
        <f t="shared" si="7"/>
        <v>5649.9000000000005</v>
      </c>
      <c r="H125" s="503">
        <f t="shared" si="5"/>
        <v>4914.7</v>
      </c>
    </row>
    <row r="126" spans="1:8">
      <c r="A126" s="92">
        <v>875</v>
      </c>
      <c r="B126" s="37" t="s">
        <v>624</v>
      </c>
      <c r="C126" s="278">
        <v>45950</v>
      </c>
      <c r="D126" s="278">
        <v>10180</v>
      </c>
      <c r="E126" s="278">
        <v>8250</v>
      </c>
      <c r="F126" s="507">
        <f t="shared" si="6"/>
        <v>49166.5</v>
      </c>
      <c r="G126" s="502">
        <f t="shared" si="7"/>
        <v>11299.800000000001</v>
      </c>
      <c r="H126" s="503">
        <f t="shared" si="5"/>
        <v>9817.5</v>
      </c>
    </row>
    <row r="127" spans="1:8">
      <c r="A127" s="92">
        <v>8773</v>
      </c>
      <c r="B127" s="37" t="s">
        <v>625</v>
      </c>
      <c r="C127" s="278">
        <v>25390</v>
      </c>
      <c r="D127" s="278">
        <v>5090</v>
      </c>
      <c r="E127" s="278">
        <v>4130</v>
      </c>
      <c r="F127" s="507">
        <f t="shared" si="6"/>
        <v>27167.300000000003</v>
      </c>
      <c r="G127" s="502">
        <f t="shared" si="7"/>
        <v>5649.9000000000005</v>
      </c>
      <c r="H127" s="503">
        <f t="shared" si="5"/>
        <v>4914.7</v>
      </c>
    </row>
    <row r="128" spans="1:8">
      <c r="A128" s="92">
        <v>8774</v>
      </c>
      <c r="B128" s="37" t="s">
        <v>626</v>
      </c>
      <c r="C128" s="278">
        <v>50790</v>
      </c>
      <c r="D128" s="278">
        <v>10180</v>
      </c>
      <c r="E128" s="278">
        <v>8250</v>
      </c>
      <c r="F128" s="507">
        <f t="shared" si="6"/>
        <v>54345.3</v>
      </c>
      <c r="G128" s="502">
        <f t="shared" si="7"/>
        <v>11299.800000000001</v>
      </c>
      <c r="H128" s="503">
        <f t="shared" si="5"/>
        <v>9817.5</v>
      </c>
    </row>
    <row r="129" spans="1:8">
      <c r="A129" s="92">
        <v>8759</v>
      </c>
      <c r="B129" s="37" t="s">
        <v>627</v>
      </c>
      <c r="C129" s="278">
        <v>28470</v>
      </c>
      <c r="D129" s="278">
        <v>5090</v>
      </c>
      <c r="E129" s="278">
        <v>4130</v>
      </c>
      <c r="F129" s="507">
        <f t="shared" si="6"/>
        <v>30462.9</v>
      </c>
      <c r="G129" s="502">
        <f t="shared" si="7"/>
        <v>5649.9000000000005</v>
      </c>
      <c r="H129" s="503">
        <f t="shared" si="5"/>
        <v>4914.7</v>
      </c>
    </row>
    <row r="130" spans="1:8">
      <c r="A130" s="92">
        <v>8760</v>
      </c>
      <c r="B130" s="37" t="s">
        <v>628</v>
      </c>
      <c r="C130" s="278">
        <v>56950</v>
      </c>
      <c r="D130" s="278">
        <v>10180</v>
      </c>
      <c r="E130" s="278">
        <v>8250</v>
      </c>
      <c r="F130" s="507">
        <f t="shared" si="6"/>
        <v>60936.5</v>
      </c>
      <c r="G130" s="502">
        <f t="shared" si="7"/>
        <v>11299.800000000001</v>
      </c>
      <c r="H130" s="503">
        <f t="shared" si="5"/>
        <v>9817.5</v>
      </c>
    </row>
    <row r="131" spans="1:8">
      <c r="A131" s="92">
        <v>8864</v>
      </c>
      <c r="B131" s="37" t="s">
        <v>629</v>
      </c>
      <c r="C131" s="278">
        <v>19700</v>
      </c>
      <c r="D131" s="278">
        <v>5090</v>
      </c>
      <c r="E131" s="278">
        <v>4130</v>
      </c>
      <c r="F131" s="507">
        <f t="shared" si="6"/>
        <v>21079</v>
      </c>
      <c r="G131" s="502">
        <f t="shared" si="7"/>
        <v>5649.9000000000005</v>
      </c>
      <c r="H131" s="503">
        <f t="shared" si="5"/>
        <v>4914.7</v>
      </c>
    </row>
    <row r="132" spans="1:8">
      <c r="A132" s="92">
        <v>864</v>
      </c>
      <c r="B132" s="37" t="s">
        <v>630</v>
      </c>
      <c r="C132" s="278">
        <v>39410</v>
      </c>
      <c r="D132" s="278">
        <v>10180</v>
      </c>
      <c r="E132" s="278">
        <v>8250</v>
      </c>
      <c r="F132" s="507">
        <f t="shared" si="6"/>
        <v>42168.700000000004</v>
      </c>
      <c r="G132" s="502">
        <f t="shared" si="7"/>
        <v>11299.800000000001</v>
      </c>
      <c r="H132" s="503">
        <f t="shared" ref="H132:H157" si="8">E132*1.19</f>
        <v>9817.5</v>
      </c>
    </row>
    <row r="133" spans="1:8">
      <c r="A133" s="92">
        <v>8592</v>
      </c>
      <c r="B133" s="37" t="s">
        <v>631</v>
      </c>
      <c r="C133" s="278">
        <v>28470</v>
      </c>
      <c r="D133" s="278">
        <v>5090</v>
      </c>
      <c r="E133" s="278">
        <v>4130</v>
      </c>
      <c r="F133" s="507">
        <f t="shared" si="6"/>
        <v>30462.9</v>
      </c>
      <c r="G133" s="502">
        <f t="shared" si="7"/>
        <v>5649.9000000000005</v>
      </c>
      <c r="H133" s="503">
        <f t="shared" si="8"/>
        <v>4914.7</v>
      </c>
    </row>
    <row r="134" spans="1:8">
      <c r="A134" s="92">
        <v>714</v>
      </c>
      <c r="B134" s="37" t="s">
        <v>632</v>
      </c>
      <c r="C134" s="278">
        <v>56950</v>
      </c>
      <c r="D134" s="278">
        <v>10180</v>
      </c>
      <c r="E134" s="278">
        <v>8250</v>
      </c>
      <c r="F134" s="507">
        <f t="shared" si="6"/>
        <v>60936.5</v>
      </c>
      <c r="G134" s="502">
        <f t="shared" si="7"/>
        <v>11299.800000000001</v>
      </c>
      <c r="H134" s="503">
        <f t="shared" si="8"/>
        <v>9817.5</v>
      </c>
    </row>
    <row r="135" spans="1:8">
      <c r="A135" s="92">
        <v>8863</v>
      </c>
      <c r="B135" s="37" t="s">
        <v>633</v>
      </c>
      <c r="C135" s="278">
        <v>25390</v>
      </c>
      <c r="D135" s="278">
        <v>5090</v>
      </c>
      <c r="E135" s="278">
        <v>4130</v>
      </c>
      <c r="F135" s="507">
        <f t="shared" si="6"/>
        <v>27167.300000000003</v>
      </c>
      <c r="G135" s="502">
        <f t="shared" si="7"/>
        <v>5649.9000000000005</v>
      </c>
      <c r="H135" s="503">
        <f t="shared" si="8"/>
        <v>4914.7</v>
      </c>
    </row>
    <row r="136" spans="1:8">
      <c r="A136" s="92">
        <v>863</v>
      </c>
      <c r="B136" s="37" t="s">
        <v>634</v>
      </c>
      <c r="C136" s="278">
        <v>50790</v>
      </c>
      <c r="D136" s="278">
        <v>10180</v>
      </c>
      <c r="E136" s="278">
        <v>8250</v>
      </c>
      <c r="F136" s="507">
        <f t="shared" si="6"/>
        <v>54345.3</v>
      </c>
      <c r="G136" s="502">
        <f t="shared" si="7"/>
        <v>11299.800000000001</v>
      </c>
      <c r="H136" s="503">
        <f t="shared" si="8"/>
        <v>9817.5</v>
      </c>
    </row>
    <row r="137" spans="1:8">
      <c r="A137" s="92">
        <v>8881</v>
      </c>
      <c r="B137" s="37" t="s">
        <v>635</v>
      </c>
      <c r="C137" s="278">
        <v>25390</v>
      </c>
      <c r="D137" s="278">
        <v>5090</v>
      </c>
      <c r="E137" s="278">
        <v>4130</v>
      </c>
      <c r="F137" s="507">
        <f t="shared" si="6"/>
        <v>27167.300000000003</v>
      </c>
      <c r="G137" s="502">
        <f t="shared" si="7"/>
        <v>5649.9000000000005</v>
      </c>
      <c r="H137" s="503">
        <f t="shared" si="8"/>
        <v>4914.7</v>
      </c>
    </row>
    <row r="138" spans="1:8">
      <c r="A138" s="92">
        <v>881</v>
      </c>
      <c r="B138" s="37" t="s">
        <v>636</v>
      </c>
      <c r="C138" s="278">
        <v>50790</v>
      </c>
      <c r="D138" s="278">
        <v>10180</v>
      </c>
      <c r="E138" s="278">
        <v>8250</v>
      </c>
      <c r="F138" s="507">
        <f t="shared" si="6"/>
        <v>54345.3</v>
      </c>
      <c r="G138" s="502">
        <f t="shared" si="7"/>
        <v>11299.800000000001</v>
      </c>
      <c r="H138" s="503">
        <f t="shared" si="8"/>
        <v>9817.5</v>
      </c>
    </row>
    <row r="139" spans="1:8">
      <c r="A139" s="92">
        <v>8765</v>
      </c>
      <c r="B139" s="37" t="s">
        <v>637</v>
      </c>
      <c r="C139" s="278">
        <v>22980</v>
      </c>
      <c r="D139" s="278">
        <v>5090</v>
      </c>
      <c r="E139" s="278">
        <v>4130</v>
      </c>
      <c r="F139" s="507">
        <f t="shared" si="6"/>
        <v>24588.600000000002</v>
      </c>
      <c r="G139" s="502">
        <f t="shared" si="7"/>
        <v>5649.9000000000005</v>
      </c>
      <c r="H139" s="503">
        <f t="shared" si="8"/>
        <v>4914.7</v>
      </c>
    </row>
    <row r="140" spans="1:8">
      <c r="A140" s="92">
        <v>8766</v>
      </c>
      <c r="B140" s="37" t="s">
        <v>638</v>
      </c>
      <c r="C140" s="278">
        <v>45950</v>
      </c>
      <c r="D140" s="278">
        <v>10180</v>
      </c>
      <c r="E140" s="278">
        <v>8250</v>
      </c>
      <c r="F140" s="507">
        <f t="shared" si="6"/>
        <v>49166.5</v>
      </c>
      <c r="G140" s="502">
        <f t="shared" si="7"/>
        <v>11299.800000000001</v>
      </c>
      <c r="H140" s="503">
        <f t="shared" si="8"/>
        <v>9817.5</v>
      </c>
    </row>
    <row r="141" spans="1:8">
      <c r="A141" s="92">
        <v>8713</v>
      </c>
      <c r="B141" s="37" t="s">
        <v>639</v>
      </c>
      <c r="C141" s="278">
        <v>25390</v>
      </c>
      <c r="D141" s="278">
        <v>5090</v>
      </c>
      <c r="E141" s="278">
        <v>4130</v>
      </c>
      <c r="F141" s="507">
        <f t="shared" si="6"/>
        <v>27167.300000000003</v>
      </c>
      <c r="G141" s="502">
        <f t="shared" si="7"/>
        <v>5649.9000000000005</v>
      </c>
      <c r="H141" s="503">
        <f t="shared" si="8"/>
        <v>4914.7</v>
      </c>
    </row>
    <row r="142" spans="1:8">
      <c r="A142" s="92">
        <v>8714</v>
      </c>
      <c r="B142" s="37" t="s">
        <v>640</v>
      </c>
      <c r="C142" s="278">
        <v>50790</v>
      </c>
      <c r="D142" s="278">
        <v>10180</v>
      </c>
      <c r="E142" s="278">
        <v>8250</v>
      </c>
      <c r="F142" s="507">
        <f t="shared" ref="F142:F156" si="9">C142*1.07</f>
        <v>54345.3</v>
      </c>
      <c r="G142" s="502">
        <f t="shared" ref="G142:G157" si="10">D142*1.11</f>
        <v>11299.800000000001</v>
      </c>
      <c r="H142" s="503">
        <f t="shared" si="8"/>
        <v>9817.5</v>
      </c>
    </row>
    <row r="143" spans="1:8">
      <c r="A143" s="92">
        <v>8771</v>
      </c>
      <c r="B143" s="37" t="s">
        <v>641</v>
      </c>
      <c r="C143" s="278">
        <v>22980</v>
      </c>
      <c r="D143" s="278">
        <v>5090</v>
      </c>
      <c r="E143" s="278">
        <v>4130</v>
      </c>
      <c r="F143" s="507">
        <f t="shared" si="9"/>
        <v>24588.600000000002</v>
      </c>
      <c r="G143" s="502">
        <f t="shared" si="10"/>
        <v>5649.9000000000005</v>
      </c>
      <c r="H143" s="503">
        <f t="shared" si="8"/>
        <v>4914.7</v>
      </c>
    </row>
    <row r="144" spans="1:8">
      <c r="A144" s="92">
        <v>8772</v>
      </c>
      <c r="B144" s="37" t="s">
        <v>642</v>
      </c>
      <c r="C144" s="278">
        <v>45950</v>
      </c>
      <c r="D144" s="278">
        <v>10180</v>
      </c>
      <c r="E144" s="278">
        <v>8250</v>
      </c>
      <c r="F144" s="507">
        <f t="shared" si="9"/>
        <v>49166.5</v>
      </c>
      <c r="G144" s="502">
        <f t="shared" si="10"/>
        <v>11299.800000000001</v>
      </c>
      <c r="H144" s="503">
        <f t="shared" si="8"/>
        <v>9817.5</v>
      </c>
    </row>
    <row r="145" spans="1:8">
      <c r="A145" s="92">
        <v>8878</v>
      </c>
      <c r="B145" s="37" t="s">
        <v>643</v>
      </c>
      <c r="C145" s="278">
        <v>25390</v>
      </c>
      <c r="D145" s="278">
        <v>5090</v>
      </c>
      <c r="E145" s="278">
        <v>4130</v>
      </c>
      <c r="F145" s="507">
        <f t="shared" si="9"/>
        <v>27167.300000000003</v>
      </c>
      <c r="G145" s="502">
        <f t="shared" si="10"/>
        <v>5649.9000000000005</v>
      </c>
      <c r="H145" s="503">
        <f t="shared" si="8"/>
        <v>4914.7</v>
      </c>
    </row>
    <row r="146" spans="1:8">
      <c r="A146" s="92">
        <v>878</v>
      </c>
      <c r="B146" s="37" t="s">
        <v>644</v>
      </c>
      <c r="C146" s="278">
        <v>50790</v>
      </c>
      <c r="D146" s="278">
        <v>10180</v>
      </c>
      <c r="E146" s="278">
        <v>8250</v>
      </c>
      <c r="F146" s="507">
        <f t="shared" si="9"/>
        <v>54345.3</v>
      </c>
      <c r="G146" s="502">
        <f t="shared" si="10"/>
        <v>11299.800000000001</v>
      </c>
      <c r="H146" s="503">
        <f t="shared" si="8"/>
        <v>9817.5</v>
      </c>
    </row>
    <row r="147" spans="1:8">
      <c r="A147" s="92">
        <v>8769</v>
      </c>
      <c r="B147" s="37" t="s">
        <v>645</v>
      </c>
      <c r="C147" s="278">
        <v>22980</v>
      </c>
      <c r="D147" s="278">
        <v>5090</v>
      </c>
      <c r="E147" s="278">
        <v>4130</v>
      </c>
      <c r="F147" s="507">
        <f t="shared" si="9"/>
        <v>24588.600000000002</v>
      </c>
      <c r="G147" s="502">
        <f t="shared" si="10"/>
        <v>5649.9000000000005</v>
      </c>
      <c r="H147" s="503">
        <f t="shared" si="8"/>
        <v>4914.7</v>
      </c>
    </row>
    <row r="148" spans="1:8">
      <c r="A148" s="92">
        <v>8770</v>
      </c>
      <c r="B148" s="37" t="s">
        <v>646</v>
      </c>
      <c r="C148" s="278">
        <v>45950</v>
      </c>
      <c r="D148" s="278">
        <v>10180</v>
      </c>
      <c r="E148" s="278">
        <v>8250</v>
      </c>
      <c r="F148" s="507">
        <f t="shared" si="9"/>
        <v>49166.5</v>
      </c>
      <c r="G148" s="502">
        <f t="shared" si="10"/>
        <v>11299.800000000001</v>
      </c>
      <c r="H148" s="503">
        <f t="shared" si="8"/>
        <v>9817.5</v>
      </c>
    </row>
    <row r="149" spans="1:8">
      <c r="A149" s="92">
        <v>8775</v>
      </c>
      <c r="B149" s="37" t="s">
        <v>647</v>
      </c>
      <c r="C149" s="278">
        <v>22980</v>
      </c>
      <c r="D149" s="278">
        <v>5090</v>
      </c>
      <c r="E149" s="278">
        <v>4130</v>
      </c>
      <c r="F149" s="507">
        <f t="shared" si="9"/>
        <v>24588.600000000002</v>
      </c>
      <c r="G149" s="502">
        <f t="shared" si="10"/>
        <v>5649.9000000000005</v>
      </c>
      <c r="H149" s="503">
        <f t="shared" si="8"/>
        <v>4914.7</v>
      </c>
    </row>
    <row r="150" spans="1:8">
      <c r="A150" s="92">
        <v>8776</v>
      </c>
      <c r="B150" s="37" t="s">
        <v>648</v>
      </c>
      <c r="C150" s="278">
        <v>45950</v>
      </c>
      <c r="D150" s="278">
        <v>10180</v>
      </c>
      <c r="E150" s="278">
        <v>8250</v>
      </c>
      <c r="F150" s="507">
        <f t="shared" si="9"/>
        <v>49166.5</v>
      </c>
      <c r="G150" s="502">
        <f t="shared" si="10"/>
        <v>11299.800000000001</v>
      </c>
      <c r="H150" s="503">
        <f t="shared" si="8"/>
        <v>9817.5</v>
      </c>
    </row>
    <row r="151" spans="1:8">
      <c r="A151" s="92">
        <v>898</v>
      </c>
      <c r="B151" s="37" t="s">
        <v>649</v>
      </c>
      <c r="C151" s="278">
        <v>22980</v>
      </c>
      <c r="D151" s="278">
        <v>5090</v>
      </c>
      <c r="E151" s="278">
        <v>4130</v>
      </c>
      <c r="F151" s="507">
        <f t="shared" si="9"/>
        <v>24588.600000000002</v>
      </c>
      <c r="G151" s="502">
        <f t="shared" si="10"/>
        <v>5649.9000000000005</v>
      </c>
      <c r="H151" s="503">
        <f t="shared" si="8"/>
        <v>4914.7</v>
      </c>
    </row>
    <row r="152" spans="1:8">
      <c r="A152" s="92">
        <v>816</v>
      </c>
      <c r="B152" s="37" t="s">
        <v>650</v>
      </c>
      <c r="C152" s="278">
        <v>45950</v>
      </c>
      <c r="D152" s="278">
        <v>10180</v>
      </c>
      <c r="E152" s="278">
        <v>8250</v>
      </c>
      <c r="F152" s="507">
        <f t="shared" si="9"/>
        <v>49166.5</v>
      </c>
      <c r="G152" s="502">
        <f t="shared" si="10"/>
        <v>11299.800000000001</v>
      </c>
      <c r="H152" s="503">
        <f t="shared" si="8"/>
        <v>9817.5</v>
      </c>
    </row>
    <row r="153" spans="1:8">
      <c r="A153" s="92">
        <v>905</v>
      </c>
      <c r="B153" s="37" t="s">
        <v>651</v>
      </c>
      <c r="C153" s="278">
        <v>22980</v>
      </c>
      <c r="D153" s="278">
        <v>5090</v>
      </c>
      <c r="E153" s="278">
        <v>4130</v>
      </c>
      <c r="F153" s="507">
        <f t="shared" si="9"/>
        <v>24588.600000000002</v>
      </c>
      <c r="G153" s="502">
        <f t="shared" si="10"/>
        <v>5649.9000000000005</v>
      </c>
      <c r="H153" s="503">
        <f t="shared" si="8"/>
        <v>4914.7</v>
      </c>
    </row>
    <row r="154" spans="1:8">
      <c r="A154" s="92">
        <v>904</v>
      </c>
      <c r="B154" s="37" t="s">
        <v>652</v>
      </c>
      <c r="C154" s="278">
        <v>45950</v>
      </c>
      <c r="D154" s="278">
        <v>10180</v>
      </c>
      <c r="E154" s="278">
        <v>8250</v>
      </c>
      <c r="F154" s="507">
        <f t="shared" si="9"/>
        <v>49166.5</v>
      </c>
      <c r="G154" s="502">
        <f t="shared" si="10"/>
        <v>11299.800000000001</v>
      </c>
      <c r="H154" s="503">
        <f t="shared" si="8"/>
        <v>9817.5</v>
      </c>
    </row>
    <row r="155" spans="1:8">
      <c r="A155" s="92">
        <v>8867</v>
      </c>
      <c r="B155" s="37" t="s">
        <v>653</v>
      </c>
      <c r="C155" s="278">
        <v>22980</v>
      </c>
      <c r="D155" s="278">
        <v>5090</v>
      </c>
      <c r="E155" s="278">
        <v>4130</v>
      </c>
      <c r="F155" s="507">
        <f t="shared" si="9"/>
        <v>24588.600000000002</v>
      </c>
      <c r="G155" s="502">
        <f t="shared" si="10"/>
        <v>5649.9000000000005</v>
      </c>
      <c r="H155" s="503">
        <f t="shared" si="8"/>
        <v>4914.7</v>
      </c>
    </row>
    <row r="156" spans="1:8">
      <c r="A156" s="92">
        <v>867</v>
      </c>
      <c r="B156" s="37" t="s">
        <v>654</v>
      </c>
      <c r="C156" s="278">
        <v>45950</v>
      </c>
      <c r="D156" s="278">
        <v>10180</v>
      </c>
      <c r="E156" s="278">
        <v>8250</v>
      </c>
      <c r="F156" s="507">
        <f t="shared" si="9"/>
        <v>49166.5</v>
      </c>
      <c r="G156" s="502">
        <f t="shared" si="10"/>
        <v>11299.800000000001</v>
      </c>
      <c r="H156" s="503">
        <f t="shared" si="8"/>
        <v>9817.5</v>
      </c>
    </row>
    <row r="157" spans="1:8">
      <c r="A157" s="92">
        <v>899</v>
      </c>
      <c r="B157" s="37" t="s">
        <v>509</v>
      </c>
      <c r="C157" s="502"/>
      <c r="D157" s="278"/>
      <c r="E157" s="278"/>
      <c r="F157" s="508">
        <v>0</v>
      </c>
      <c r="G157" s="502">
        <f t="shared" si="10"/>
        <v>0</v>
      </c>
      <c r="H157" s="503">
        <f t="shared" si="8"/>
        <v>0</v>
      </c>
    </row>
    <row r="158" spans="1:8" ht="13.5" thickBot="1">
      <c r="A158" s="504"/>
      <c r="B158" s="26"/>
      <c r="C158" s="505"/>
      <c r="D158" s="505"/>
      <c r="E158" s="505"/>
      <c r="F158" s="505"/>
      <c r="G158" s="505"/>
      <c r="H158" s="506"/>
    </row>
    <row r="159" spans="1:8">
      <c r="A159" s="261"/>
      <c r="B159" s="36"/>
      <c r="C159" s="262"/>
      <c r="D159" s="262"/>
      <c r="E159" s="262"/>
      <c r="F159" s="262"/>
      <c r="G159" s="262"/>
      <c r="H159" s="262"/>
    </row>
    <row r="160" spans="1:8">
      <c r="A160" s="261"/>
      <c r="B160" s="36"/>
      <c r="C160" s="262"/>
      <c r="D160" s="262"/>
      <c r="E160" s="262"/>
      <c r="F160" s="262"/>
      <c r="G160" s="262"/>
      <c r="H160" s="262"/>
    </row>
    <row r="161" spans="1:8">
      <c r="A161" s="261"/>
      <c r="B161" s="36"/>
      <c r="C161" s="262"/>
      <c r="D161" s="262"/>
      <c r="E161" s="262"/>
      <c r="F161" s="262"/>
      <c r="G161" s="262"/>
      <c r="H161" s="262"/>
    </row>
    <row r="162" spans="1:8">
      <c r="A162" s="261"/>
      <c r="B162" s="36"/>
      <c r="C162" s="262"/>
      <c r="D162" s="262"/>
      <c r="E162" s="262"/>
      <c r="F162" s="262"/>
      <c r="G162" s="262"/>
      <c r="H162" s="262"/>
    </row>
    <row r="163" spans="1:8">
      <c r="A163" s="261"/>
      <c r="B163" s="36"/>
      <c r="C163" s="262"/>
      <c r="D163" s="262"/>
      <c r="E163" s="262"/>
      <c r="F163" s="262"/>
      <c r="G163" s="262"/>
      <c r="H163" s="262"/>
    </row>
    <row r="164" spans="1:8">
      <c r="A164" s="261"/>
      <c r="B164" s="36"/>
      <c r="C164" s="262"/>
      <c r="D164" s="262"/>
      <c r="E164" s="262"/>
      <c r="F164" s="262"/>
      <c r="G164" s="262"/>
      <c r="H164" s="262"/>
    </row>
    <row r="165" spans="1:8">
      <c r="A165" s="261"/>
      <c r="B165" s="36"/>
      <c r="C165" s="262"/>
      <c r="D165" s="262"/>
      <c r="E165" s="262"/>
      <c r="F165" s="262"/>
      <c r="G165" s="262"/>
      <c r="H165" s="262"/>
    </row>
    <row r="166" spans="1:8">
      <c r="A166" s="261"/>
      <c r="B166" s="36"/>
      <c r="C166" s="262"/>
      <c r="D166" s="262"/>
      <c r="E166" s="262"/>
      <c r="F166" s="262"/>
      <c r="G166" s="262"/>
      <c r="H166" s="262"/>
    </row>
    <row r="167" spans="1:8">
      <c r="A167" s="261"/>
      <c r="B167" s="36"/>
      <c r="C167" s="262"/>
      <c r="D167" s="262"/>
      <c r="E167" s="262"/>
      <c r="F167" s="262"/>
      <c r="G167" s="262"/>
      <c r="H167" s="262"/>
    </row>
    <row r="168" spans="1:8">
      <c r="A168" s="261"/>
      <c r="B168" s="36"/>
      <c r="C168" s="262"/>
      <c r="D168" s="262"/>
      <c r="E168" s="262"/>
      <c r="F168" s="262"/>
      <c r="G168" s="262"/>
      <c r="H168" s="262"/>
    </row>
    <row r="169" spans="1:8">
      <c r="A169" s="261"/>
      <c r="B169" s="36"/>
      <c r="C169" s="262"/>
      <c r="D169" s="262"/>
      <c r="E169" s="262"/>
      <c r="F169" s="262"/>
      <c r="G169" s="262"/>
      <c r="H169" s="262"/>
    </row>
    <row r="170" spans="1:8">
      <c r="A170" s="261"/>
      <c r="B170" s="36"/>
      <c r="C170" s="262"/>
      <c r="D170" s="262"/>
      <c r="E170" s="262"/>
      <c r="F170" s="262"/>
      <c r="G170" s="262"/>
      <c r="H170" s="262"/>
    </row>
    <row r="171" spans="1:8">
      <c r="A171" s="261"/>
      <c r="B171" s="36"/>
      <c r="C171" s="262"/>
      <c r="D171" s="262"/>
      <c r="E171" s="262"/>
      <c r="F171" s="262"/>
      <c r="G171" s="262"/>
      <c r="H171" s="262"/>
    </row>
    <row r="172" spans="1:8">
      <c r="A172" s="261"/>
      <c r="B172" s="36"/>
      <c r="C172" s="262"/>
      <c r="D172" s="262"/>
      <c r="E172" s="262"/>
      <c r="F172" s="262"/>
      <c r="G172" s="262"/>
      <c r="H172" s="262"/>
    </row>
    <row r="173" spans="1:8">
      <c r="A173" s="261"/>
      <c r="B173" s="36"/>
      <c r="C173" s="262"/>
      <c r="D173" s="262"/>
      <c r="E173" s="262"/>
      <c r="F173" s="262"/>
      <c r="G173" s="262"/>
      <c r="H173" s="262"/>
    </row>
    <row r="174" spans="1:8">
      <c r="A174" s="261"/>
      <c r="B174" s="36"/>
      <c r="C174" s="262"/>
      <c r="D174" s="262"/>
      <c r="E174" s="262"/>
      <c r="F174" s="262"/>
      <c r="G174" s="262"/>
      <c r="H174" s="262"/>
    </row>
    <row r="175" spans="1:8">
      <c r="A175" s="261"/>
      <c r="B175" s="36"/>
      <c r="C175" s="262"/>
      <c r="D175" s="262"/>
      <c r="E175" s="262"/>
      <c r="F175" s="262"/>
      <c r="G175" s="262"/>
      <c r="H175" s="262"/>
    </row>
    <row r="176" spans="1:8">
      <c r="A176" s="261"/>
      <c r="B176" s="36"/>
      <c r="C176" s="262"/>
      <c r="D176" s="262"/>
      <c r="E176" s="262"/>
      <c r="F176" s="262"/>
      <c r="G176" s="262"/>
      <c r="H176" s="262"/>
    </row>
    <row r="177" spans="1:8">
      <c r="A177" s="261"/>
      <c r="B177" s="36"/>
      <c r="C177" s="262"/>
      <c r="D177" s="262"/>
      <c r="E177" s="262"/>
      <c r="F177" s="262"/>
      <c r="G177" s="262"/>
      <c r="H177" s="262"/>
    </row>
    <row r="178" spans="1:8">
      <c r="A178" s="261"/>
      <c r="B178" s="36"/>
      <c r="C178" s="262"/>
      <c r="D178" s="262"/>
      <c r="E178" s="262"/>
      <c r="F178" s="262"/>
      <c r="G178" s="262"/>
      <c r="H178" s="262"/>
    </row>
    <row r="179" spans="1:8">
      <c r="A179" s="261"/>
      <c r="B179" s="36"/>
      <c r="C179" s="262"/>
      <c r="D179" s="262"/>
      <c r="E179" s="262"/>
      <c r="F179" s="262"/>
      <c r="G179" s="262"/>
      <c r="H179" s="262"/>
    </row>
    <row r="180" spans="1:8">
      <c r="A180" s="261"/>
      <c r="B180" s="36"/>
      <c r="C180" s="262"/>
      <c r="D180" s="262"/>
      <c r="E180" s="262"/>
      <c r="F180" s="262"/>
      <c r="G180" s="262"/>
      <c r="H180" s="262"/>
    </row>
    <row r="181" spans="1:8">
      <c r="A181" s="261"/>
      <c r="B181" s="36"/>
      <c r="C181" s="262"/>
      <c r="D181" s="262"/>
      <c r="E181" s="262"/>
      <c r="F181" s="262"/>
      <c r="G181" s="262"/>
      <c r="H181" s="262"/>
    </row>
    <row r="182" spans="1:8">
      <c r="A182" s="261"/>
      <c r="B182" s="36"/>
      <c r="C182" s="262"/>
      <c r="D182" s="262"/>
      <c r="E182" s="262"/>
      <c r="F182" s="262"/>
      <c r="G182" s="262"/>
      <c r="H182" s="262"/>
    </row>
    <row r="183" spans="1:8">
      <c r="A183" s="261"/>
      <c r="B183" s="36"/>
      <c r="C183" s="262"/>
      <c r="D183" s="262"/>
      <c r="E183" s="262"/>
      <c r="F183" s="262"/>
      <c r="G183" s="262"/>
      <c r="H183" s="262"/>
    </row>
    <row r="184" spans="1:8">
      <c r="A184" s="261"/>
      <c r="B184" s="36"/>
      <c r="C184" s="262"/>
      <c r="D184" s="262"/>
      <c r="E184" s="262"/>
      <c r="F184" s="262"/>
      <c r="G184" s="262"/>
      <c r="H184" s="262"/>
    </row>
    <row r="185" spans="1:8">
      <c r="A185" s="261"/>
      <c r="B185" s="36"/>
      <c r="C185" s="262"/>
      <c r="D185" s="262"/>
      <c r="E185" s="262"/>
      <c r="F185" s="262"/>
      <c r="G185" s="262"/>
      <c r="H185" s="262"/>
    </row>
    <row r="186" spans="1:8">
      <c r="A186" s="261"/>
      <c r="B186" s="36"/>
      <c r="C186" s="262"/>
      <c r="D186" s="262"/>
      <c r="E186" s="262"/>
      <c r="F186" s="262"/>
      <c r="G186" s="262"/>
      <c r="H186" s="262"/>
    </row>
    <row r="187" spans="1:8">
      <c r="A187" s="261"/>
      <c r="B187" s="36"/>
      <c r="C187" s="262"/>
      <c r="D187" s="262"/>
      <c r="E187" s="262"/>
      <c r="F187" s="262"/>
      <c r="G187" s="262"/>
      <c r="H187" s="262"/>
    </row>
    <row r="188" spans="1:8">
      <c r="A188" s="261"/>
      <c r="B188" s="36"/>
      <c r="C188" s="262"/>
      <c r="D188" s="262"/>
      <c r="E188" s="262"/>
      <c r="F188" s="262"/>
      <c r="G188" s="262"/>
      <c r="H188" s="262"/>
    </row>
    <row r="189" spans="1:8">
      <c r="A189" s="261"/>
      <c r="B189" s="36"/>
      <c r="C189" s="262"/>
      <c r="D189" s="262"/>
      <c r="E189" s="262"/>
      <c r="F189" s="262"/>
      <c r="G189" s="262"/>
      <c r="H189" s="262"/>
    </row>
    <row r="190" spans="1:8">
      <c r="A190" s="261"/>
      <c r="B190" s="36"/>
      <c r="C190" s="262"/>
      <c r="D190" s="262"/>
      <c r="E190" s="262"/>
      <c r="F190" s="262"/>
      <c r="G190" s="262"/>
      <c r="H190" s="262"/>
    </row>
    <row r="191" spans="1:8">
      <c r="A191" s="261"/>
      <c r="B191" s="36"/>
      <c r="C191" s="262"/>
      <c r="D191" s="262"/>
      <c r="E191" s="262"/>
      <c r="F191" s="262"/>
      <c r="G191" s="262"/>
      <c r="H191" s="262"/>
    </row>
    <row r="192" spans="1:8">
      <c r="A192" s="261"/>
      <c r="B192" s="36"/>
      <c r="C192" s="262"/>
      <c r="D192" s="262"/>
      <c r="E192" s="262"/>
      <c r="F192" s="262"/>
      <c r="G192" s="262"/>
      <c r="H192" s="262"/>
    </row>
    <row r="193" spans="1:8">
      <c r="A193" s="261"/>
      <c r="B193" s="36"/>
      <c r="C193" s="262"/>
      <c r="D193" s="262"/>
      <c r="E193" s="262"/>
      <c r="F193" s="262"/>
      <c r="G193" s="262"/>
      <c r="H193" s="262"/>
    </row>
    <row r="194" spans="1:8">
      <c r="A194" s="261"/>
      <c r="B194" s="36"/>
      <c r="C194" s="262"/>
      <c r="D194" s="262"/>
      <c r="E194" s="262"/>
      <c r="F194" s="262"/>
      <c r="G194" s="262"/>
      <c r="H194" s="262"/>
    </row>
    <row r="195" spans="1:8">
      <c r="A195" s="261"/>
      <c r="B195" s="36"/>
      <c r="C195" s="262"/>
      <c r="D195" s="262"/>
      <c r="E195" s="262"/>
      <c r="F195" s="262"/>
      <c r="G195" s="262"/>
      <c r="H195" s="262"/>
    </row>
    <row r="196" spans="1:8">
      <c r="A196" s="261"/>
      <c r="B196" s="36"/>
      <c r="C196" s="262"/>
      <c r="D196" s="262"/>
      <c r="E196" s="262"/>
      <c r="F196" s="262"/>
      <c r="G196" s="262"/>
      <c r="H196" s="262"/>
    </row>
    <row r="197" spans="1:8">
      <c r="A197" s="261"/>
      <c r="B197" s="36"/>
      <c r="C197" s="262"/>
      <c r="D197" s="262"/>
      <c r="E197" s="262"/>
      <c r="F197" s="262"/>
      <c r="G197" s="262"/>
      <c r="H197" s="262"/>
    </row>
    <row r="198" spans="1:8">
      <c r="A198" s="261"/>
      <c r="B198" s="36"/>
      <c r="C198" s="262"/>
      <c r="D198" s="262"/>
      <c r="E198" s="262"/>
      <c r="F198" s="262"/>
      <c r="G198" s="262"/>
      <c r="H198" s="262"/>
    </row>
    <row r="199" spans="1:8">
      <c r="A199" s="261"/>
      <c r="B199" s="36"/>
      <c r="C199" s="262"/>
      <c r="D199" s="262"/>
      <c r="E199" s="262"/>
      <c r="F199" s="262"/>
      <c r="G199" s="262"/>
      <c r="H199" s="262"/>
    </row>
    <row r="200" spans="1:8">
      <c r="A200" s="261"/>
      <c r="B200" s="36"/>
      <c r="C200" s="262"/>
      <c r="D200" s="262"/>
      <c r="E200" s="262"/>
      <c r="F200" s="262"/>
      <c r="G200" s="262"/>
      <c r="H200" s="262"/>
    </row>
    <row r="201" spans="1:8">
      <c r="A201" s="261"/>
      <c r="B201" s="36"/>
      <c r="C201" s="262"/>
      <c r="D201" s="262"/>
      <c r="E201" s="262"/>
      <c r="F201" s="262"/>
      <c r="G201" s="262"/>
      <c r="H201" s="262"/>
    </row>
    <row r="202" spans="1:8">
      <c r="A202" s="261"/>
      <c r="B202" s="36"/>
      <c r="C202" s="262"/>
      <c r="D202" s="262"/>
      <c r="E202" s="262"/>
      <c r="F202" s="262"/>
      <c r="G202" s="262"/>
      <c r="H202" s="262"/>
    </row>
    <row r="203" spans="1:8">
      <c r="A203" s="261"/>
      <c r="B203" s="36"/>
      <c r="C203" s="262"/>
      <c r="D203" s="262"/>
      <c r="E203" s="262"/>
      <c r="F203" s="262"/>
      <c r="G203" s="262"/>
      <c r="H203" s="262"/>
    </row>
    <row r="204" spans="1:8">
      <c r="A204" s="261"/>
      <c r="B204" s="36"/>
      <c r="C204" s="262"/>
      <c r="D204" s="262"/>
      <c r="E204" s="262"/>
      <c r="F204" s="262"/>
      <c r="G204" s="262"/>
      <c r="H204" s="262"/>
    </row>
    <row r="205" spans="1:8">
      <c r="A205" s="261"/>
      <c r="B205" s="36"/>
      <c r="C205" s="262"/>
      <c r="D205" s="262"/>
      <c r="E205" s="262"/>
      <c r="F205" s="262"/>
      <c r="G205" s="262"/>
      <c r="H205" s="262"/>
    </row>
    <row r="206" spans="1:8">
      <c r="A206" s="261"/>
      <c r="B206" s="36"/>
      <c r="C206" s="262"/>
      <c r="D206" s="262"/>
      <c r="E206" s="262"/>
      <c r="F206" s="262"/>
      <c r="G206" s="262"/>
      <c r="H206" s="262"/>
    </row>
    <row r="207" spans="1:8">
      <c r="A207" s="261"/>
      <c r="B207" s="36"/>
      <c r="C207" s="262"/>
      <c r="D207" s="262"/>
      <c r="E207" s="262"/>
      <c r="F207" s="220"/>
      <c r="G207" s="262"/>
      <c r="H207" s="262"/>
    </row>
  </sheetData>
  <customSheetViews>
    <customSheetView guid="{F165901F-2ED3-463B-B2D8-F03C10664774}">
      <selection sqref="A1:F1"/>
      <pageMargins left="0.45" right="0.19" top="0.28000000000000003" bottom="0.31" header="0.18" footer="0.23"/>
      <pageSetup paperSize="9" fitToWidth="2" orientation="landscape" r:id="rId1"/>
      <headerFooter alignWithMargins="0"/>
    </customSheetView>
    <customSheetView guid="{4815BE6A-DAE3-4DF6-B77E-1B568730B529}">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sqref="A1:E1"/>
    </sheetView>
  </sheetViews>
  <sheetFormatPr defaultColWidth="9.140625" defaultRowHeight="12.75"/>
  <cols>
    <col min="1" max="1" width="7.28515625" style="759" customWidth="1"/>
    <col min="2" max="2" width="40.7109375" style="759" customWidth="1"/>
    <col min="3" max="4" width="11.5703125" style="759" customWidth="1"/>
    <col min="5" max="5" width="13.7109375" style="759" customWidth="1"/>
    <col min="6" max="9" width="11.5703125" style="759" customWidth="1"/>
    <col min="10" max="11" width="10.28515625" style="759" customWidth="1"/>
    <col min="12" max="12" width="12" style="759" customWidth="1"/>
    <col min="13" max="13" width="9.42578125" style="759" customWidth="1"/>
    <col min="14" max="14" width="9.7109375" style="759" customWidth="1"/>
    <col min="15" max="15" width="9.42578125" style="759" customWidth="1"/>
    <col min="16" max="18" width="9.140625" style="759"/>
    <col min="19" max="19" width="13.42578125" style="759" customWidth="1"/>
    <col min="20" max="20" width="14.28515625" style="759" customWidth="1"/>
    <col min="21" max="21" width="13.42578125" style="759" customWidth="1"/>
    <col min="22" max="22" width="11.7109375" style="759" customWidth="1"/>
    <col min="23" max="23" width="12.42578125" style="759" customWidth="1"/>
    <col min="24" max="24" width="11.7109375" style="759" customWidth="1"/>
    <col min="25" max="16384" width="9.140625" style="759"/>
  </cols>
  <sheetData>
    <row r="1" spans="1:14" ht="21" thickBot="1">
      <c r="A1" s="942" t="s">
        <v>894</v>
      </c>
      <c r="B1" s="943"/>
      <c r="C1" s="943"/>
      <c r="D1" s="943"/>
      <c r="E1" s="943"/>
      <c r="F1" s="940" t="s">
        <v>77</v>
      </c>
      <c r="G1" s="940"/>
      <c r="H1" s="941"/>
    </row>
    <row r="2" spans="1:14" ht="21" thickBot="1">
      <c r="A2" s="376"/>
      <c r="B2" s="376"/>
      <c r="C2" s="3"/>
      <c r="D2" s="309"/>
      <c r="E2" s="309"/>
      <c r="F2" s="309"/>
    </row>
    <row r="3" spans="1:14" ht="12.75" customHeight="1" thickBot="1">
      <c r="A3" s="929" t="s">
        <v>825</v>
      </c>
      <c r="B3" s="968"/>
      <c r="C3" s="968"/>
      <c r="D3" s="968"/>
      <c r="E3" s="968"/>
      <c r="F3" s="968"/>
      <c r="G3" s="968"/>
      <c r="H3" s="969"/>
    </row>
    <row r="4" spans="1:14">
      <c r="A4" s="94"/>
      <c r="B4" s="761"/>
      <c r="C4" s="761"/>
      <c r="D4" s="217"/>
      <c r="E4" s="217"/>
      <c r="F4" s="218"/>
      <c r="G4" s="761"/>
      <c r="H4" s="762"/>
    </row>
    <row r="5" spans="1:14">
      <c r="A5" s="497"/>
      <c r="B5" s="248" t="s">
        <v>39</v>
      </c>
      <c r="C5" s="970" t="s">
        <v>40</v>
      </c>
      <c r="D5" s="971"/>
      <c r="E5" s="972"/>
      <c r="F5" s="973" t="s">
        <v>41</v>
      </c>
      <c r="G5" s="974"/>
      <c r="H5" s="975"/>
    </row>
    <row r="6" spans="1:14" ht="26.1" customHeight="1">
      <c r="A6" s="498" t="s">
        <v>46</v>
      </c>
      <c r="B6" s="314" t="s">
        <v>255</v>
      </c>
      <c r="C6" s="283" t="s">
        <v>187</v>
      </c>
      <c r="D6" s="510" t="s">
        <v>188</v>
      </c>
      <c r="E6" s="510" t="s">
        <v>136</v>
      </c>
      <c r="F6" s="283" t="s">
        <v>187</v>
      </c>
      <c r="G6" s="511" t="s">
        <v>188</v>
      </c>
      <c r="H6" s="511" t="s">
        <v>136</v>
      </c>
    </row>
    <row r="7" spans="1:14">
      <c r="A7" s="500"/>
      <c r="B7" s="313"/>
      <c r="C7" s="249" t="s">
        <v>257</v>
      </c>
      <c r="D7" s="249" t="s">
        <v>257</v>
      </c>
      <c r="E7" s="258" t="s">
        <v>257</v>
      </c>
      <c r="F7" s="249" t="s">
        <v>257</v>
      </c>
      <c r="G7" s="249" t="s">
        <v>257</v>
      </c>
      <c r="H7" s="501" t="s">
        <v>258</v>
      </c>
    </row>
    <row r="8" spans="1:14">
      <c r="A8" s="512">
        <v>3481</v>
      </c>
      <c r="B8" s="315" t="s">
        <v>65</v>
      </c>
      <c r="C8" s="278">
        <v>97590</v>
      </c>
      <c r="D8" s="278">
        <v>11870</v>
      </c>
      <c r="E8" s="278">
        <v>24980</v>
      </c>
      <c r="F8" s="730">
        <f>C8*1.07</f>
        <v>104421.3</v>
      </c>
      <c r="G8" s="502">
        <f>D8*1.11</f>
        <v>13175.7</v>
      </c>
      <c r="H8" s="503">
        <f>E8*1.19</f>
        <v>29726.199999999997</v>
      </c>
    </row>
    <row r="9" spans="1:14" ht="13.5" thickBot="1">
      <c r="A9" s="513"/>
      <c r="B9" s="514"/>
      <c r="C9" s="26"/>
      <c r="D9" s="26"/>
      <c r="E9" s="514"/>
      <c r="F9" s="26"/>
      <c r="G9" s="26"/>
      <c r="H9" s="515"/>
    </row>
    <row r="14" spans="1:14">
      <c r="N14" s="280" t="s">
        <v>398</v>
      </c>
    </row>
  </sheetData>
  <customSheetViews>
    <customSheetView guid="{F165901F-2ED3-463B-B2D8-F03C10664774}">
      <selection sqref="A1:E1"/>
      <pageMargins left="0.44" right="0.26" top="0.37" bottom="0.41" header="0.24" footer="0.27"/>
      <pageSetup paperSize="9" fitToWidth="2" orientation="landscape" r:id="rId1"/>
      <headerFooter alignWithMargins="0"/>
    </customSheetView>
    <customSheetView guid="{4815BE6A-DAE3-4DF6-B77E-1B568730B529}">
      <selection activeCell="G9" sqref="G9"/>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H12"/>
  <sheetViews>
    <sheetView zoomScaleNormal="100" workbookViewId="0">
      <selection activeCell="F1" sqref="F1:H1"/>
    </sheetView>
  </sheetViews>
  <sheetFormatPr defaultColWidth="9.140625" defaultRowHeight="12.75"/>
  <cols>
    <col min="1" max="1" width="7.28515625" style="759" customWidth="1"/>
    <col min="2" max="2" width="40.7109375" style="759" customWidth="1"/>
    <col min="3" max="4" width="11.5703125" style="759" customWidth="1"/>
    <col min="5" max="5" width="13.7109375" style="759" customWidth="1"/>
    <col min="6" max="8" width="11.5703125" style="759" customWidth="1"/>
    <col min="9" max="9" width="9.7109375" style="759" customWidth="1"/>
    <col min="10" max="10" width="9.42578125" style="759" customWidth="1"/>
    <col min="11" max="13" width="9.140625" style="759"/>
    <col min="14" max="14" width="13.42578125" style="759" customWidth="1"/>
    <col min="15" max="15" width="14.28515625" style="759" customWidth="1"/>
    <col min="16" max="16" width="13.42578125" style="759" customWidth="1"/>
    <col min="17" max="17" width="11.7109375" style="759" customWidth="1"/>
    <col min="18" max="18" width="12.42578125" style="759" customWidth="1"/>
    <col min="19" max="19" width="11.7109375" style="759" customWidth="1"/>
    <col min="20" max="16384" width="9.140625" style="759"/>
  </cols>
  <sheetData>
    <row r="1" spans="1:8" ht="21" thickBot="1">
      <c r="A1" s="942" t="s">
        <v>894</v>
      </c>
      <c r="B1" s="943"/>
      <c r="C1" s="943"/>
      <c r="D1" s="943"/>
      <c r="E1" s="943"/>
      <c r="F1" s="940" t="s">
        <v>77</v>
      </c>
      <c r="G1" s="940"/>
      <c r="H1" s="941"/>
    </row>
    <row r="2" spans="1:8" ht="12.75" customHeight="1">
      <c r="A2" s="516"/>
      <c r="B2" s="761"/>
      <c r="C2" s="761"/>
      <c r="D2" s="761"/>
      <c r="E2" s="761"/>
      <c r="F2" s="761"/>
      <c r="G2" s="761"/>
      <c r="H2" s="761"/>
    </row>
    <row r="3" spans="1:8" ht="12.75" customHeight="1" thickBot="1">
      <c r="A3" s="516"/>
      <c r="B3" s="517"/>
      <c r="C3" s="518"/>
      <c r="D3" s="519"/>
      <c r="E3" s="516"/>
      <c r="F3" s="217"/>
      <c r="G3" s="761"/>
      <c r="H3" s="761"/>
    </row>
    <row r="4" spans="1:8" ht="12.75" customHeight="1" thickBot="1">
      <c r="A4" s="929" t="s">
        <v>826</v>
      </c>
      <c r="B4" s="968"/>
      <c r="C4" s="968"/>
      <c r="D4" s="968"/>
      <c r="E4" s="968"/>
      <c r="F4" s="968"/>
      <c r="G4" s="968"/>
      <c r="H4" s="969"/>
    </row>
    <row r="5" spans="1:8" ht="13.5" thickBot="1">
      <c r="D5" s="217"/>
      <c r="F5" s="327"/>
    </row>
    <row r="6" spans="1:8">
      <c r="A6" s="520"/>
      <c r="B6" s="521" t="s">
        <v>39</v>
      </c>
      <c r="C6" s="522" t="s">
        <v>40</v>
      </c>
      <c r="D6" s="523"/>
      <c r="E6" s="523"/>
      <c r="F6" s="524" t="s">
        <v>41</v>
      </c>
      <c r="G6" s="523"/>
      <c r="H6" s="525"/>
    </row>
    <row r="7" spans="1:8" ht="26.1" customHeight="1">
      <c r="A7" s="498" t="s">
        <v>46</v>
      </c>
      <c r="B7" s="314" t="s">
        <v>255</v>
      </c>
      <c r="C7" s="283" t="s">
        <v>187</v>
      </c>
      <c r="D7" s="285" t="s">
        <v>189</v>
      </c>
      <c r="E7" s="283" t="s">
        <v>188</v>
      </c>
      <c r="F7" s="527" t="s">
        <v>187</v>
      </c>
      <c r="G7" s="285" t="s">
        <v>189</v>
      </c>
      <c r="H7" s="499" t="s">
        <v>188</v>
      </c>
    </row>
    <row r="8" spans="1:8">
      <c r="A8" s="500"/>
      <c r="B8" s="313"/>
      <c r="C8" s="249" t="s">
        <v>257</v>
      </c>
      <c r="D8" s="249" t="s">
        <v>257</v>
      </c>
      <c r="E8" s="249" t="s">
        <v>258</v>
      </c>
      <c r="F8" s="155" t="s">
        <v>257</v>
      </c>
      <c r="G8" s="249" t="s">
        <v>257</v>
      </c>
      <c r="H8" s="501" t="s">
        <v>258</v>
      </c>
    </row>
    <row r="9" spans="1:8">
      <c r="A9" s="512">
        <v>3432</v>
      </c>
      <c r="B9" s="315" t="s">
        <v>66</v>
      </c>
      <c r="C9" s="278">
        <v>70720</v>
      </c>
      <c r="D9" s="278">
        <v>17110</v>
      </c>
      <c r="E9" s="278">
        <v>11330</v>
      </c>
      <c r="F9" s="730">
        <f>C9*1.07</f>
        <v>75670.400000000009</v>
      </c>
      <c r="G9" s="502">
        <f>D9*1.19</f>
        <v>20360.899999999998</v>
      </c>
      <c r="H9" s="503">
        <f>E9*1.11</f>
        <v>12576.300000000001</v>
      </c>
    </row>
    <row r="10" spans="1:8">
      <c r="A10" s="512">
        <v>3431</v>
      </c>
      <c r="B10" s="315" t="s">
        <v>262</v>
      </c>
      <c r="C10" s="278">
        <v>138120</v>
      </c>
      <c r="D10" s="278">
        <v>17110</v>
      </c>
      <c r="E10" s="278">
        <v>11330</v>
      </c>
      <c r="F10" s="507">
        <f>C10*1.07</f>
        <v>147788.4</v>
      </c>
      <c r="G10" s="502">
        <f>D10*1.19</f>
        <v>20360.899999999998</v>
      </c>
      <c r="H10" s="503">
        <f>E10*1.11</f>
        <v>12576.300000000001</v>
      </c>
    </row>
    <row r="11" spans="1:8" ht="13.5" thickBot="1">
      <c r="A11" s="513"/>
      <c r="B11" s="514"/>
      <c r="C11" s="26"/>
      <c r="D11" s="26"/>
      <c r="E11" s="26"/>
      <c r="F11" s="526"/>
      <c r="G11" s="26"/>
      <c r="H11" s="515"/>
    </row>
    <row r="12" spans="1:8">
      <c r="A12" s="153"/>
      <c r="B12" s="213"/>
      <c r="C12" s="153"/>
      <c r="D12" s="153"/>
      <c r="E12" s="153"/>
      <c r="F12" s="154"/>
      <c r="G12" s="214"/>
      <c r="H12" s="214"/>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F14" sqref="F14"/>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H9"/>
  <sheetViews>
    <sheetView zoomScaleNormal="100" workbookViewId="0">
      <selection sqref="A1:E1"/>
    </sheetView>
  </sheetViews>
  <sheetFormatPr defaultColWidth="9.140625" defaultRowHeight="12.75"/>
  <cols>
    <col min="1" max="1" width="24.7109375" style="759" customWidth="1"/>
    <col min="2" max="2" width="40.7109375" style="759" customWidth="1"/>
    <col min="3" max="8" width="11.5703125" style="759" customWidth="1"/>
    <col min="9" max="9" width="9.42578125" style="759" customWidth="1"/>
    <col min="10" max="10" width="9.7109375" style="759" customWidth="1"/>
    <col min="11" max="11" width="9.42578125" style="759" customWidth="1"/>
    <col min="12" max="14" width="9.140625" style="759"/>
    <col min="15" max="15" width="13.42578125" style="759" customWidth="1"/>
    <col min="16" max="16" width="14.28515625" style="759" customWidth="1"/>
    <col min="17" max="17" width="13.42578125" style="759" customWidth="1"/>
    <col min="18" max="18" width="11.7109375" style="759" customWidth="1"/>
    <col min="19" max="19" width="12.42578125" style="759" customWidth="1"/>
    <col min="20" max="20" width="11.7109375" style="759" customWidth="1"/>
    <col min="21" max="16384" width="9.140625" style="759"/>
  </cols>
  <sheetData>
    <row r="1" spans="1:8" ht="21" thickBot="1">
      <c r="A1" s="942" t="s">
        <v>894</v>
      </c>
      <c r="B1" s="943"/>
      <c r="C1" s="943"/>
      <c r="D1" s="943"/>
      <c r="E1" s="943"/>
      <c r="F1" s="940" t="s">
        <v>77</v>
      </c>
      <c r="G1" s="940"/>
      <c r="H1" s="941"/>
    </row>
    <row r="2" spans="1:8" ht="21" thickBot="1">
      <c r="A2" s="376"/>
      <c r="B2" s="376"/>
      <c r="C2" s="3"/>
      <c r="D2" s="309"/>
      <c r="E2" s="309"/>
      <c r="F2" s="309"/>
    </row>
    <row r="3" spans="1:8" ht="12.75" customHeight="1" thickBot="1">
      <c r="A3" s="929" t="s">
        <v>827</v>
      </c>
      <c r="B3" s="968"/>
      <c r="C3" s="968"/>
      <c r="D3" s="968"/>
      <c r="E3" s="968"/>
      <c r="F3" s="968"/>
      <c r="G3" s="968"/>
      <c r="H3" s="969"/>
    </row>
    <row r="4" spans="1:8">
      <c r="A4" s="94"/>
      <c r="B4" s="761"/>
      <c r="C4" s="761"/>
      <c r="D4" s="217"/>
      <c r="E4" s="761"/>
      <c r="F4" s="218"/>
      <c r="G4" s="761"/>
      <c r="H4" s="762"/>
    </row>
    <row r="5" spans="1:8">
      <c r="A5" s="497"/>
      <c r="B5" s="248" t="s">
        <v>39</v>
      </c>
      <c r="C5" s="966" t="s">
        <v>40</v>
      </c>
      <c r="D5" s="966"/>
      <c r="E5" s="967"/>
      <c r="F5" s="963" t="s">
        <v>41</v>
      </c>
      <c r="G5" s="964"/>
      <c r="H5" s="965"/>
    </row>
    <row r="6" spans="1:8" ht="25.5">
      <c r="A6" s="498" t="s">
        <v>46</v>
      </c>
      <c r="B6" s="314" t="s">
        <v>255</v>
      </c>
      <c r="C6" s="283" t="s">
        <v>187</v>
      </c>
      <c r="D6" s="222" t="s">
        <v>189</v>
      </c>
      <c r="E6" s="316" t="s">
        <v>188</v>
      </c>
      <c r="F6" s="283" t="s">
        <v>187</v>
      </c>
      <c r="G6" s="222" t="s">
        <v>189</v>
      </c>
      <c r="H6" s="499" t="s">
        <v>188</v>
      </c>
    </row>
    <row r="7" spans="1:8" ht="11.25" customHeight="1">
      <c r="A7" s="500"/>
      <c r="B7" s="313"/>
      <c r="C7" s="249" t="s">
        <v>257</v>
      </c>
      <c r="D7" s="249" t="s">
        <v>257</v>
      </c>
      <c r="E7" s="249" t="s">
        <v>258</v>
      </c>
      <c r="F7" s="155" t="s">
        <v>257</v>
      </c>
      <c r="G7" s="249" t="s">
        <v>257</v>
      </c>
      <c r="H7" s="501" t="s">
        <v>258</v>
      </c>
    </row>
    <row r="8" spans="1:8">
      <c r="A8" s="512">
        <v>3470</v>
      </c>
      <c r="B8" s="315" t="s">
        <v>37</v>
      </c>
      <c r="C8" s="278">
        <v>134420</v>
      </c>
      <c r="D8" s="278">
        <v>19350</v>
      </c>
      <c r="E8" s="278">
        <v>30860</v>
      </c>
      <c r="F8" s="730">
        <f>C8*1.07</f>
        <v>143829.4</v>
      </c>
      <c r="G8" s="502">
        <f>D8*1.19</f>
        <v>23026.5</v>
      </c>
      <c r="H8" s="503">
        <f>E8*1.11</f>
        <v>34254.600000000006</v>
      </c>
    </row>
    <row r="9" spans="1:8" ht="13.5" thickBot="1">
      <c r="A9" s="513"/>
      <c r="B9" s="514"/>
      <c r="C9" s="26"/>
      <c r="D9" s="26"/>
      <c r="E9" s="26"/>
      <c r="F9" s="526"/>
      <c r="G9" s="26"/>
      <c r="H9" s="515"/>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H9" sqref="H9"/>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sqref="A1:G1"/>
    </sheetView>
  </sheetViews>
  <sheetFormatPr defaultColWidth="9.140625" defaultRowHeight="12.75"/>
  <cols>
    <col min="1" max="1" width="8.28515625" style="759" customWidth="1"/>
    <col min="2" max="2" width="40.7109375" style="759" customWidth="1"/>
    <col min="3" max="10" width="11.5703125" style="759" customWidth="1"/>
    <col min="11" max="11" width="9.140625" style="759"/>
    <col min="12" max="12" width="12" style="759" bestFit="1" customWidth="1"/>
    <col min="13" max="13" width="10.85546875" style="759" bestFit="1" customWidth="1"/>
    <col min="14" max="14" width="9.140625" style="759"/>
    <col min="15" max="15" width="9.85546875" style="759" bestFit="1" customWidth="1"/>
    <col min="16" max="16384" width="9.140625" style="759"/>
  </cols>
  <sheetData>
    <row r="1" spans="1:15" ht="21" thickBot="1">
      <c r="A1" s="942" t="s">
        <v>894</v>
      </c>
      <c r="B1" s="943"/>
      <c r="C1" s="943"/>
      <c r="D1" s="943"/>
      <c r="E1" s="943"/>
      <c r="F1" s="943"/>
      <c r="G1" s="943"/>
      <c r="H1" s="940" t="s">
        <v>77</v>
      </c>
      <c r="I1" s="940"/>
      <c r="J1" s="941"/>
    </row>
    <row r="2" spans="1:15" ht="20.25">
      <c r="A2" s="377"/>
      <c r="B2" s="377"/>
      <c r="C2" s="377"/>
      <c r="D2" s="377"/>
      <c r="E2" s="377"/>
      <c r="F2" s="377"/>
      <c r="G2" s="377"/>
      <c r="H2" s="425"/>
      <c r="I2" s="425"/>
      <c r="J2" s="425"/>
    </row>
    <row r="3" spans="1:15" ht="21" thickBot="1">
      <c r="A3" s="377"/>
      <c r="B3" s="377"/>
      <c r="C3" s="377"/>
      <c r="D3" s="377"/>
      <c r="E3" s="377"/>
      <c r="F3" s="377"/>
      <c r="G3" s="377"/>
      <c r="H3" s="425"/>
      <c r="I3" s="425"/>
      <c r="J3" s="425"/>
    </row>
    <row r="4" spans="1:15" ht="12.75" customHeight="1" thickBot="1">
      <c r="A4" s="929" t="s">
        <v>828</v>
      </c>
      <c r="B4" s="968"/>
      <c r="C4" s="968"/>
      <c r="D4" s="968"/>
      <c r="E4" s="968"/>
      <c r="F4" s="968"/>
      <c r="G4" s="968"/>
      <c r="H4" s="968"/>
      <c r="I4" s="968"/>
      <c r="J4" s="969"/>
    </row>
    <row r="5" spans="1:15">
      <c r="A5" s="94"/>
      <c r="B5" s="761"/>
      <c r="C5" s="761"/>
      <c r="D5" s="761"/>
      <c r="E5" s="217"/>
      <c r="F5" s="761"/>
      <c r="G5" s="218"/>
      <c r="H5" s="761"/>
      <c r="I5" s="761"/>
      <c r="J5" s="762"/>
    </row>
    <row r="6" spans="1:15">
      <c r="A6" s="497"/>
      <c r="B6" s="248" t="s">
        <v>39</v>
      </c>
      <c r="C6" s="966" t="s">
        <v>40</v>
      </c>
      <c r="D6" s="966"/>
      <c r="E6" s="966"/>
      <c r="F6" s="967"/>
      <c r="G6" s="963" t="s">
        <v>41</v>
      </c>
      <c r="H6" s="964"/>
      <c r="I6" s="964"/>
      <c r="J6" s="965"/>
    </row>
    <row r="7" spans="1:15" ht="26.1" customHeight="1">
      <c r="A7" s="498" t="s">
        <v>46</v>
      </c>
      <c r="B7" s="314" t="s">
        <v>255</v>
      </c>
      <c r="C7" s="283" t="s">
        <v>187</v>
      </c>
      <c r="D7" s="222" t="s">
        <v>189</v>
      </c>
      <c r="E7" s="283" t="s">
        <v>188</v>
      </c>
      <c r="F7" s="312" t="s">
        <v>147</v>
      </c>
      <c r="G7" s="283" t="s">
        <v>187</v>
      </c>
      <c r="H7" s="222" t="s">
        <v>189</v>
      </c>
      <c r="I7" s="283" t="s">
        <v>188</v>
      </c>
      <c r="J7" s="499" t="s">
        <v>147</v>
      </c>
    </row>
    <row r="8" spans="1:15">
      <c r="A8" s="500"/>
      <c r="B8" s="313"/>
      <c r="C8" s="249" t="s">
        <v>257</v>
      </c>
      <c r="D8" s="249" t="s">
        <v>257</v>
      </c>
      <c r="E8" s="249" t="s">
        <v>257</v>
      </c>
      <c r="F8" s="258" t="s">
        <v>269</v>
      </c>
      <c r="G8" s="249" t="s">
        <v>257</v>
      </c>
      <c r="H8" s="249" t="s">
        <v>257</v>
      </c>
      <c r="I8" s="249" t="s">
        <v>257</v>
      </c>
      <c r="J8" s="501" t="s">
        <v>269</v>
      </c>
    </row>
    <row r="9" spans="1:15">
      <c r="A9" s="512">
        <v>36</v>
      </c>
      <c r="B9" s="315" t="s">
        <v>228</v>
      </c>
      <c r="C9" s="278">
        <v>124920</v>
      </c>
      <c r="D9" s="278">
        <v>8840</v>
      </c>
      <c r="E9" s="278">
        <v>16480</v>
      </c>
      <c r="F9" s="278">
        <v>17820</v>
      </c>
      <c r="G9" s="730">
        <f>C9*1.07</f>
        <v>133664.4</v>
      </c>
      <c r="H9" s="502">
        <f>D9*1.19</f>
        <v>10519.6</v>
      </c>
      <c r="I9" s="502">
        <f>E9*1.11</f>
        <v>18292.800000000003</v>
      </c>
      <c r="J9" s="503">
        <f>F9*1.07</f>
        <v>19067.400000000001</v>
      </c>
      <c r="L9" s="120"/>
      <c r="M9" s="120"/>
      <c r="N9" s="120"/>
      <c r="O9" s="120"/>
    </row>
    <row r="10" spans="1:15">
      <c r="A10" s="512">
        <v>37</v>
      </c>
      <c r="B10" s="315" t="s">
        <v>229</v>
      </c>
      <c r="C10" s="278">
        <v>199700</v>
      </c>
      <c r="D10" s="278">
        <v>3240</v>
      </c>
      <c r="E10" s="278">
        <v>18900</v>
      </c>
      <c r="F10" s="278">
        <v>63240</v>
      </c>
      <c r="G10" s="507">
        <f>C10*1.07</f>
        <v>213679</v>
      </c>
      <c r="H10" s="502">
        <f>D10*1.19</f>
        <v>3855.6</v>
      </c>
      <c r="I10" s="502">
        <f>E10*1.11</f>
        <v>20979.000000000004</v>
      </c>
      <c r="J10" s="503">
        <f>F10*1.07</f>
        <v>67666.8</v>
      </c>
      <c r="L10" s="120"/>
      <c r="M10" s="120"/>
      <c r="N10" s="120"/>
      <c r="O10" s="120"/>
    </row>
    <row r="11" spans="1:15" ht="13.5" thickBot="1">
      <c r="A11" s="513"/>
      <c r="B11" s="514"/>
      <c r="C11" s="26"/>
      <c r="D11" s="26"/>
      <c r="E11" s="26"/>
      <c r="F11" s="514"/>
      <c r="G11" s="26"/>
      <c r="H11" s="26"/>
      <c r="I11" s="26"/>
      <c r="J11" s="515"/>
    </row>
  </sheetData>
  <customSheetViews>
    <customSheetView guid="{F165901F-2ED3-463B-B2D8-F03C10664774}">
      <selection activeCell="M43" sqref="M43"/>
      <pageMargins left="0.75" right="0.75" top="1" bottom="1" header="0" footer="0"/>
      <pageSetup paperSize="9" orientation="portrait" r:id="rId1"/>
      <headerFooter alignWithMargins="0"/>
    </customSheetView>
    <customSheetView guid="{4815BE6A-DAE3-4DF6-B77E-1B568730B529}">
      <selection activeCell="F13" sqref="F1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7"/>
  <sheetViews>
    <sheetView zoomScaleNormal="100" workbookViewId="0">
      <selection activeCell="E21" sqref="E2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42" t="s">
        <v>894</v>
      </c>
      <c r="B1" s="943"/>
      <c r="C1" s="943"/>
      <c r="D1" s="943"/>
      <c r="E1" s="943"/>
      <c r="F1" s="943"/>
      <c r="G1" s="943"/>
      <c r="H1" s="940" t="s">
        <v>77</v>
      </c>
      <c r="I1" s="940"/>
      <c r="J1" s="941"/>
    </row>
    <row r="2" spans="1:10" s="366" customFormat="1" ht="20.25">
      <c r="A2" s="377"/>
      <c r="B2" s="377"/>
      <c r="C2" s="377"/>
      <c r="D2" s="377"/>
      <c r="E2" s="377"/>
      <c r="F2" s="377"/>
      <c r="G2" s="377"/>
      <c r="H2" s="425"/>
      <c r="I2" s="425"/>
      <c r="J2" s="425"/>
    </row>
    <row r="3" spans="1:10" ht="12.75" customHeight="1" thickBot="1"/>
    <row r="4" spans="1:10" ht="13.5" thickBot="1">
      <c r="A4" s="981" t="s">
        <v>829</v>
      </c>
      <c r="B4" s="982"/>
      <c r="C4" s="982"/>
      <c r="D4" s="982"/>
      <c r="E4" s="982"/>
      <c r="F4" s="982"/>
      <c r="G4" s="982"/>
      <c r="H4" s="982"/>
      <c r="I4" s="982"/>
      <c r="J4" s="983"/>
    </row>
    <row r="5" spans="1:10">
      <c r="A5" s="531"/>
      <c r="B5" s="532"/>
      <c r="C5" s="532"/>
      <c r="D5" s="56"/>
      <c r="E5" s="56"/>
      <c r="F5" s="532"/>
      <c r="G5" s="57"/>
      <c r="H5" s="532"/>
      <c r="I5" s="532"/>
      <c r="J5" s="533"/>
    </row>
    <row r="6" spans="1:10">
      <c r="A6" s="534"/>
      <c r="B6" s="58" t="s">
        <v>39</v>
      </c>
      <c r="C6" s="984" t="s">
        <v>40</v>
      </c>
      <c r="D6" s="984"/>
      <c r="E6" s="984"/>
      <c r="F6" s="985"/>
      <c r="G6" s="986" t="s">
        <v>41</v>
      </c>
      <c r="H6" s="987"/>
      <c r="I6" s="987"/>
      <c r="J6" s="988"/>
    </row>
    <row r="7" spans="1:10" ht="38.25">
      <c r="A7" s="535" t="s">
        <v>146</v>
      </c>
      <c r="B7" s="59" t="s">
        <v>255</v>
      </c>
      <c r="C7" s="188" t="s">
        <v>494</v>
      </c>
      <c r="D7" s="188" t="s">
        <v>484</v>
      </c>
      <c r="E7" s="189" t="s">
        <v>495</v>
      </c>
      <c r="F7" s="190" t="s">
        <v>496</v>
      </c>
      <c r="G7" s="188" t="s">
        <v>494</v>
      </c>
      <c r="H7" s="188" t="s">
        <v>484</v>
      </c>
      <c r="I7" s="188" t="s">
        <v>495</v>
      </c>
      <c r="J7" s="548" t="s">
        <v>496</v>
      </c>
    </row>
    <row r="8" spans="1:10">
      <c r="A8" s="536" t="s">
        <v>148</v>
      </c>
      <c r="B8" s="60"/>
      <c r="C8" s="529" t="s">
        <v>257</v>
      </c>
      <c r="D8" s="529" t="s">
        <v>257</v>
      </c>
      <c r="E8" s="529" t="s">
        <v>257</v>
      </c>
      <c r="F8" s="530" t="s">
        <v>258</v>
      </c>
      <c r="G8" s="529" t="s">
        <v>257</v>
      </c>
      <c r="H8" s="58" t="s">
        <v>257</v>
      </c>
      <c r="I8" s="529" t="s">
        <v>257</v>
      </c>
      <c r="J8" s="537" t="s">
        <v>258</v>
      </c>
    </row>
    <row r="9" spans="1:10" ht="12.75" customHeight="1">
      <c r="A9" s="832">
        <v>8610</v>
      </c>
      <c r="B9" s="976" t="s">
        <v>497</v>
      </c>
      <c r="C9" s="538" t="s">
        <v>194</v>
      </c>
      <c r="D9" s="538" t="s">
        <v>194</v>
      </c>
      <c r="E9" s="731">
        <v>14150</v>
      </c>
      <c r="F9" s="202"/>
      <c r="G9" s="194" t="s">
        <v>194</v>
      </c>
      <c r="H9" s="203" t="s">
        <v>194</v>
      </c>
      <c r="I9" s="191">
        <f>E9*1.11</f>
        <v>15706.500000000002</v>
      </c>
      <c r="J9" s="539" t="s">
        <v>194</v>
      </c>
    </row>
    <row r="10" spans="1:10">
      <c r="A10" s="832">
        <v>8620</v>
      </c>
      <c r="B10" s="977"/>
      <c r="C10" s="193" t="s">
        <v>194</v>
      </c>
      <c r="D10" s="193" t="s">
        <v>194</v>
      </c>
      <c r="E10" s="193" t="s">
        <v>194</v>
      </c>
      <c r="F10" s="202">
        <v>19150</v>
      </c>
      <c r="G10" s="194" t="s">
        <v>194</v>
      </c>
      <c r="H10" s="193" t="s">
        <v>194</v>
      </c>
      <c r="I10" s="193" t="s">
        <v>194</v>
      </c>
      <c r="J10" s="540">
        <f>F10*1.19</f>
        <v>22788.5</v>
      </c>
    </row>
    <row r="11" spans="1:10">
      <c r="A11" s="832">
        <v>7686</v>
      </c>
      <c r="B11" s="977"/>
      <c r="C11" s="278">
        <v>10420</v>
      </c>
      <c r="D11" s="278">
        <v>25230</v>
      </c>
      <c r="E11" s="732" t="s">
        <v>194</v>
      </c>
      <c r="F11" s="538" t="s">
        <v>194</v>
      </c>
      <c r="G11" s="192">
        <f>C11*1.11</f>
        <v>11566.2</v>
      </c>
      <c r="H11" s="191">
        <f>D11</f>
        <v>25230</v>
      </c>
      <c r="I11" s="193" t="s">
        <v>194</v>
      </c>
      <c r="J11" s="539" t="s">
        <v>194</v>
      </c>
    </row>
    <row r="12" spans="1:10">
      <c r="A12" s="833">
        <v>9610</v>
      </c>
      <c r="B12" s="978" t="s">
        <v>498</v>
      </c>
      <c r="C12" s="204" t="s">
        <v>194</v>
      </c>
      <c r="D12" s="204" t="s">
        <v>194</v>
      </c>
      <c r="E12" s="278">
        <v>14150</v>
      </c>
      <c r="F12" s="202" t="s">
        <v>194</v>
      </c>
      <c r="G12" s="204" t="s">
        <v>194</v>
      </c>
      <c r="H12" s="203" t="s">
        <v>194</v>
      </c>
      <c r="I12" s="205">
        <f>E12*1.11</f>
        <v>15706.500000000002</v>
      </c>
      <c r="J12" s="541" t="s">
        <v>194</v>
      </c>
    </row>
    <row r="13" spans="1:10">
      <c r="A13" s="832">
        <v>9620</v>
      </c>
      <c r="B13" s="979"/>
      <c r="C13" s="538" t="s">
        <v>194</v>
      </c>
      <c r="D13" s="538" t="s">
        <v>194</v>
      </c>
      <c r="E13" s="538" t="s">
        <v>194</v>
      </c>
      <c r="F13" s="278">
        <v>19150</v>
      </c>
      <c r="G13" s="206" t="s">
        <v>194</v>
      </c>
      <c r="H13" s="193" t="s">
        <v>194</v>
      </c>
      <c r="I13" s="193" t="s">
        <v>194</v>
      </c>
      <c r="J13" s="540">
        <f>F13*1.19</f>
        <v>22788.5</v>
      </c>
    </row>
    <row r="14" spans="1:10">
      <c r="A14" s="834">
        <v>7696</v>
      </c>
      <c r="B14" s="980"/>
      <c r="C14" s="334">
        <v>10420</v>
      </c>
      <c r="D14" s="334">
        <f>D11</f>
        <v>25230</v>
      </c>
      <c r="E14" s="195" t="s">
        <v>194</v>
      </c>
      <c r="F14" s="195" t="s">
        <v>194</v>
      </c>
      <c r="G14" s="207">
        <f>C14*1.11</f>
        <v>11566.2</v>
      </c>
      <c r="H14" s="196">
        <f>D11</f>
        <v>25230</v>
      </c>
      <c r="I14" s="197" t="s">
        <v>194</v>
      </c>
      <c r="J14" s="542" t="s">
        <v>194</v>
      </c>
    </row>
    <row r="15" spans="1:10">
      <c r="A15" s="400"/>
      <c r="B15" s="543"/>
      <c r="C15" s="191"/>
      <c r="D15" s="191"/>
      <c r="E15" s="61"/>
      <c r="F15" s="61"/>
      <c r="G15" s="61"/>
      <c r="H15" s="61"/>
      <c r="I15" s="61"/>
      <c r="J15" s="544"/>
    </row>
    <row r="16" spans="1:10">
      <c r="A16" s="303"/>
      <c r="B16" s="61" t="s">
        <v>485</v>
      </c>
      <c r="C16" s="191"/>
      <c r="D16" s="191"/>
      <c r="E16" s="56"/>
      <c r="F16" s="56"/>
      <c r="G16" s="61"/>
      <c r="H16" s="61"/>
      <c r="I16" s="62"/>
      <c r="J16" s="545"/>
    </row>
    <row r="17" spans="1:10">
      <c r="A17" s="303"/>
      <c r="B17" s="61" t="s">
        <v>499</v>
      </c>
      <c r="C17" s="56"/>
      <c r="D17" s="56"/>
      <c r="E17" s="56"/>
      <c r="F17" s="56"/>
      <c r="G17" s="61"/>
      <c r="H17" s="61"/>
      <c r="I17" s="62"/>
      <c r="J17" s="545"/>
    </row>
    <row r="18" spans="1:10">
      <c r="A18" s="303"/>
      <c r="B18" s="546"/>
      <c r="C18" s="61"/>
      <c r="D18" s="61"/>
      <c r="E18" s="61"/>
      <c r="F18" s="61"/>
      <c r="G18" s="56"/>
      <c r="H18" s="56"/>
      <c r="I18" s="62"/>
      <c r="J18" s="545"/>
    </row>
    <row r="19" spans="1:10">
      <c r="A19" s="400"/>
      <c r="B19" s="831" t="s">
        <v>869</v>
      </c>
      <c r="C19" s="61"/>
      <c r="D19" s="61"/>
      <c r="E19" s="160"/>
      <c r="F19" s="160"/>
      <c r="G19" s="160"/>
      <c r="H19" s="160"/>
      <c r="I19" s="160"/>
      <c r="J19" s="370"/>
    </row>
    <row r="20" spans="1:10">
      <c r="A20" s="400"/>
      <c r="B20" s="216"/>
      <c r="C20" s="56"/>
      <c r="D20" s="56"/>
      <c r="E20" s="160"/>
      <c r="F20" s="160"/>
      <c r="G20" s="160"/>
      <c r="H20" s="160"/>
      <c r="I20" s="160"/>
      <c r="J20" s="370"/>
    </row>
    <row r="21" spans="1:10" ht="13.5" thickBot="1">
      <c r="A21" s="421"/>
      <c r="B21" s="3"/>
      <c r="C21" s="547"/>
      <c r="D21" s="547"/>
      <c r="E21" s="198"/>
      <c r="F21" s="198"/>
      <c r="G21" s="198"/>
      <c r="H21" s="198"/>
      <c r="I21" s="198"/>
      <c r="J21" s="420"/>
    </row>
    <row r="27" spans="1:10">
      <c r="B27" s="713"/>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B37"/>
  <sheetViews>
    <sheetView zoomScaleNormal="100" workbookViewId="0">
      <selection activeCell="I1" sqref="I1:K1"/>
    </sheetView>
  </sheetViews>
  <sheetFormatPr defaultRowHeight="12.75"/>
  <cols>
    <col min="1" max="1" width="7.7109375" customWidth="1"/>
    <col min="2" max="2" width="72.28515625" customWidth="1"/>
    <col min="3" max="6" width="11.5703125" customWidth="1"/>
    <col min="7" max="7" width="14" style="879"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942" t="s">
        <v>894</v>
      </c>
      <c r="B1" s="943"/>
      <c r="C1" s="943"/>
      <c r="D1" s="943"/>
      <c r="E1" s="943"/>
      <c r="F1" s="943"/>
      <c r="G1" s="943"/>
      <c r="H1" s="943"/>
      <c r="I1" s="940" t="s">
        <v>77</v>
      </c>
      <c r="J1" s="940"/>
      <c r="K1" s="941"/>
    </row>
    <row r="2" spans="1:12" s="366" customFormat="1" ht="21" thickBot="1">
      <c r="A2" s="377"/>
      <c r="B2" s="377"/>
      <c r="C2" s="216"/>
      <c r="D2" s="378"/>
      <c r="E2" s="378"/>
      <c r="F2" s="378"/>
      <c r="G2" s="378"/>
      <c r="H2" s="216"/>
      <c r="I2" s="216"/>
      <c r="J2" s="216"/>
      <c r="K2" s="216"/>
    </row>
    <row r="3" spans="1:12" ht="13.5" thickBot="1">
      <c r="A3" s="929" t="s">
        <v>830</v>
      </c>
      <c r="B3" s="968"/>
      <c r="C3" s="968"/>
      <c r="D3" s="968"/>
      <c r="E3" s="968"/>
      <c r="F3" s="968"/>
      <c r="G3" s="968"/>
      <c r="H3" s="968"/>
      <c r="I3" s="968"/>
      <c r="J3" s="968"/>
      <c r="K3" s="969"/>
      <c r="L3" s="293"/>
    </row>
    <row r="4" spans="1:12">
      <c r="A4" s="94"/>
      <c r="B4" s="765"/>
      <c r="C4" s="765"/>
      <c r="D4" s="217"/>
      <c r="E4" s="217"/>
      <c r="F4" s="765"/>
      <c r="G4" s="881"/>
      <c r="H4" s="218"/>
      <c r="I4" s="765"/>
      <c r="J4" s="765"/>
      <c r="K4" s="766"/>
      <c r="L4" s="293"/>
    </row>
    <row r="5" spans="1:12" ht="12.75" customHeight="1">
      <c r="A5" s="497"/>
      <c r="B5" s="248" t="s">
        <v>39</v>
      </c>
      <c r="C5" s="966" t="s">
        <v>40</v>
      </c>
      <c r="D5" s="966"/>
      <c r="E5" s="966"/>
      <c r="F5" s="967"/>
      <c r="G5" s="880"/>
      <c r="H5" s="963" t="s">
        <v>41</v>
      </c>
      <c r="I5" s="964"/>
      <c r="J5" s="964"/>
      <c r="K5" s="965"/>
      <c r="L5" s="293"/>
    </row>
    <row r="6" spans="1:12" ht="26.1" customHeight="1">
      <c r="A6" s="498" t="s">
        <v>146</v>
      </c>
      <c r="B6" s="221" t="s">
        <v>255</v>
      </c>
      <c r="C6" s="283" t="s">
        <v>187</v>
      </c>
      <c r="D6" s="222" t="s">
        <v>189</v>
      </c>
      <c r="E6" s="283" t="s">
        <v>188</v>
      </c>
      <c r="F6" s="283" t="s">
        <v>147</v>
      </c>
      <c r="G6" s="283" t="s">
        <v>907</v>
      </c>
      <c r="H6" s="527" t="s">
        <v>187</v>
      </c>
      <c r="I6" s="222" t="s">
        <v>189</v>
      </c>
      <c r="J6" s="283" t="s">
        <v>188</v>
      </c>
      <c r="K6" s="511" t="s">
        <v>147</v>
      </c>
      <c r="L6" s="293"/>
    </row>
    <row r="7" spans="1:12">
      <c r="A7" s="500" t="s">
        <v>148</v>
      </c>
      <c r="B7" s="286"/>
      <c r="C7" s="249" t="s">
        <v>257</v>
      </c>
      <c r="D7" s="249" t="s">
        <v>269</v>
      </c>
      <c r="E7" s="249" t="s">
        <v>257</v>
      </c>
      <c r="F7" s="249" t="s">
        <v>258</v>
      </c>
      <c r="G7" s="249" t="s">
        <v>269</v>
      </c>
      <c r="H7" s="155" t="s">
        <v>257</v>
      </c>
      <c r="I7" s="249" t="s">
        <v>269</v>
      </c>
      <c r="J7" s="249" t="s">
        <v>257</v>
      </c>
      <c r="K7" s="501" t="s">
        <v>258</v>
      </c>
      <c r="L7" s="293"/>
    </row>
    <row r="8" spans="1:12">
      <c r="A8" s="497"/>
      <c r="B8" s="551" t="s">
        <v>323</v>
      </c>
      <c r="C8" s="552"/>
      <c r="D8" s="552"/>
      <c r="E8" s="552"/>
      <c r="F8" s="552"/>
      <c r="G8" s="552"/>
      <c r="H8" s="549"/>
      <c r="I8" s="552"/>
      <c r="J8" s="552"/>
      <c r="K8" s="553"/>
      <c r="L8" s="293"/>
    </row>
    <row r="9" spans="1:12" ht="14.25">
      <c r="A9" s="436">
        <v>3010</v>
      </c>
      <c r="B9" s="765" t="s">
        <v>867</v>
      </c>
      <c r="C9" s="333">
        <v>61350</v>
      </c>
      <c r="D9" s="333">
        <v>6220</v>
      </c>
      <c r="E9" s="333">
        <v>5820</v>
      </c>
      <c r="F9" s="333">
        <v>14610</v>
      </c>
      <c r="G9" s="889" t="s">
        <v>194</v>
      </c>
      <c r="H9" s="507">
        <f>C9*1.05</f>
        <v>64417.5</v>
      </c>
      <c r="I9" s="502">
        <f>D9*1.19</f>
        <v>7401.7999999999993</v>
      </c>
      <c r="J9" s="502">
        <f>E9*1.1</f>
        <v>6402.0000000000009</v>
      </c>
      <c r="K9" s="503">
        <f>F9*1.05</f>
        <v>15340.5</v>
      </c>
      <c r="L9" s="293"/>
    </row>
    <row r="10" spans="1:12" ht="14.25">
      <c r="A10" s="436"/>
      <c r="B10" s="765" t="s">
        <v>866</v>
      </c>
      <c r="C10" s="333">
        <v>56750</v>
      </c>
      <c r="D10" s="333">
        <v>6220</v>
      </c>
      <c r="E10" s="333">
        <v>5820</v>
      </c>
      <c r="F10" s="333">
        <v>14610</v>
      </c>
      <c r="G10" s="889" t="s">
        <v>194</v>
      </c>
      <c r="H10" s="507">
        <f>C10*1.05</f>
        <v>59587.5</v>
      </c>
      <c r="I10" s="502">
        <f>D10*1.19</f>
        <v>7401.7999999999993</v>
      </c>
      <c r="J10" s="502">
        <f>E10*1.1</f>
        <v>6402.0000000000009</v>
      </c>
      <c r="K10" s="503">
        <f>F10*1.05</f>
        <v>15340.5</v>
      </c>
      <c r="L10" s="293"/>
    </row>
    <row r="11" spans="1:12">
      <c r="A11" s="497"/>
      <c r="B11" s="551" t="s">
        <v>263</v>
      </c>
      <c r="C11" s="552"/>
      <c r="D11" s="552"/>
      <c r="E11" s="552"/>
      <c r="F11" s="552"/>
      <c r="G11" s="552"/>
      <c r="H11" s="550"/>
      <c r="I11" s="552"/>
      <c r="J11" s="552"/>
      <c r="K11" s="553"/>
      <c r="L11" s="293"/>
    </row>
    <row r="12" spans="1:12" ht="14.25">
      <c r="A12" s="436">
        <v>3310</v>
      </c>
      <c r="B12" s="765" t="s">
        <v>868</v>
      </c>
      <c r="C12" s="333">
        <v>68050</v>
      </c>
      <c r="D12" s="333">
        <v>11680</v>
      </c>
      <c r="E12" s="333">
        <v>8210</v>
      </c>
      <c r="F12" s="333">
        <v>22260</v>
      </c>
      <c r="G12" s="333">
        <v>10990</v>
      </c>
      <c r="H12" s="507">
        <f>C12*1.05</f>
        <v>71452.5</v>
      </c>
      <c r="I12" s="502">
        <f>D12*1.19</f>
        <v>13899.199999999999</v>
      </c>
      <c r="J12" s="502">
        <f>E12*1.11</f>
        <v>9113.1</v>
      </c>
      <c r="K12" s="503">
        <f>F12*1.05</f>
        <v>23373</v>
      </c>
      <c r="L12" s="293"/>
    </row>
    <row r="13" spans="1:12" s="764" customFormat="1" ht="14.25">
      <c r="A13" s="436"/>
      <c r="B13" s="121" t="s">
        <v>866</v>
      </c>
      <c r="C13" s="333">
        <v>62950</v>
      </c>
      <c r="D13" s="333">
        <v>11680</v>
      </c>
      <c r="E13" s="333">
        <v>8210</v>
      </c>
      <c r="F13" s="333">
        <v>22260</v>
      </c>
      <c r="G13" s="333">
        <v>10990</v>
      </c>
      <c r="H13" s="507">
        <f>C13*1.05</f>
        <v>66097.5</v>
      </c>
      <c r="I13" s="502">
        <f>D13*1.19</f>
        <v>13899.199999999999</v>
      </c>
      <c r="J13" s="502">
        <f>E13*1.11</f>
        <v>9113.1</v>
      </c>
      <c r="K13" s="503">
        <f>F13*1.05</f>
        <v>23373</v>
      </c>
    </row>
    <row r="14" spans="1:12">
      <c r="A14" s="497"/>
      <c r="B14" s="554"/>
      <c r="C14" s="217"/>
      <c r="D14" s="217"/>
      <c r="E14" s="217"/>
      <c r="F14" s="217"/>
      <c r="G14" s="217"/>
      <c r="H14" s="223"/>
      <c r="I14" s="217"/>
      <c r="J14" s="217"/>
      <c r="K14" s="555"/>
      <c r="L14" s="293"/>
    </row>
    <row r="15" spans="1:12">
      <c r="A15" s="556"/>
      <c r="B15" s="29"/>
      <c r="C15" s="30"/>
      <c r="D15" s="30"/>
      <c r="E15" s="30"/>
      <c r="F15" s="221"/>
      <c r="G15" s="221"/>
      <c r="H15" s="255"/>
      <c r="I15" s="255"/>
      <c r="J15" s="255"/>
      <c r="K15" s="557"/>
      <c r="L15" s="293"/>
    </row>
    <row r="16" spans="1:12">
      <c r="A16" s="21"/>
      <c r="B16" s="37" t="s">
        <v>373</v>
      </c>
      <c r="C16" s="37"/>
      <c r="D16" s="37"/>
      <c r="E16" s="37"/>
      <c r="F16" s="37"/>
      <c r="G16" s="37"/>
      <c r="H16" s="558"/>
      <c r="I16" s="37"/>
      <c r="J16" s="37"/>
      <c r="K16" s="86"/>
      <c r="L16" s="293"/>
    </row>
    <row r="17" spans="1:12" s="764" customFormat="1">
      <c r="A17" s="21"/>
      <c r="B17" s="37"/>
      <c r="C17" s="37"/>
      <c r="D17" s="37"/>
      <c r="E17" s="37"/>
      <c r="F17" s="37"/>
      <c r="G17" s="37"/>
      <c r="H17" s="558"/>
      <c r="I17" s="37"/>
      <c r="J17" s="37"/>
      <c r="K17" s="86"/>
    </row>
    <row r="18" spans="1:12" s="764" customFormat="1" ht="51">
      <c r="A18" s="21"/>
      <c r="B18" s="849" t="s">
        <v>928</v>
      </c>
      <c r="C18" s="37"/>
      <c r="D18" s="37"/>
      <c r="E18" s="37"/>
      <c r="F18" s="37"/>
      <c r="G18" s="37"/>
      <c r="H18" s="558"/>
      <c r="I18" s="37"/>
      <c r="J18" s="37"/>
      <c r="K18" s="86"/>
    </row>
    <row r="19" spans="1:12">
      <c r="A19" s="94"/>
      <c r="B19" s="765"/>
      <c r="C19" s="765"/>
      <c r="D19" s="765"/>
      <c r="E19" s="765"/>
      <c r="F19" s="765"/>
      <c r="G19" s="881"/>
      <c r="H19" s="558"/>
      <c r="I19" s="765"/>
      <c r="J19" s="765"/>
      <c r="K19" s="766"/>
      <c r="L19" s="293"/>
    </row>
    <row r="20" spans="1:12" s="879" customFormat="1">
      <c r="A20" s="94"/>
      <c r="B20" s="37" t="s">
        <v>913</v>
      </c>
      <c r="C20" s="881"/>
      <c r="D20" s="881"/>
      <c r="E20" s="881"/>
      <c r="F20" s="881"/>
      <c r="G20" s="881"/>
      <c r="H20" s="558"/>
      <c r="I20" s="881"/>
      <c r="J20" s="881"/>
      <c r="K20" s="882"/>
    </row>
    <row r="21" spans="1:12" s="879" customFormat="1">
      <c r="A21" s="94"/>
      <c r="B21" s="37" t="s">
        <v>908</v>
      </c>
      <c r="C21" s="881"/>
      <c r="D21" s="881"/>
      <c r="E21" s="881"/>
      <c r="F21" s="881"/>
      <c r="G21" s="881"/>
      <c r="H21" s="558"/>
      <c r="I21" s="881"/>
      <c r="J21" s="881"/>
      <c r="K21" s="882"/>
    </row>
    <row r="22" spans="1:12" s="879" customFormat="1">
      <c r="A22" s="94"/>
      <c r="B22" s="37" t="s">
        <v>909</v>
      </c>
      <c r="C22" s="881"/>
      <c r="D22" s="881"/>
      <c r="E22" s="881"/>
      <c r="F22" s="881"/>
      <c r="G22" s="881"/>
      <c r="H22" s="558"/>
      <c r="I22" s="881"/>
      <c r="J22" s="881"/>
      <c r="K22" s="882"/>
    </row>
    <row r="23" spans="1:12" s="879" customFormat="1">
      <c r="A23" s="94"/>
      <c r="B23" s="34" t="s">
        <v>910</v>
      </c>
      <c r="C23" s="881"/>
      <c r="D23" s="881"/>
      <c r="E23" s="881"/>
      <c r="F23" s="881"/>
      <c r="G23" s="881"/>
      <c r="H23" s="558"/>
      <c r="I23" s="881"/>
      <c r="J23" s="881"/>
      <c r="K23" s="882"/>
    </row>
    <row r="24" spans="1:12" s="879" customFormat="1">
      <c r="A24" s="94"/>
      <c r="B24" s="34" t="s">
        <v>911</v>
      </c>
      <c r="C24" s="881"/>
      <c r="D24" s="881"/>
      <c r="E24" s="881"/>
      <c r="F24" s="881"/>
      <c r="G24" s="881"/>
      <c r="H24" s="558"/>
      <c r="I24" s="881"/>
      <c r="J24" s="881"/>
      <c r="K24" s="882"/>
    </row>
    <row r="25" spans="1:12" s="879" customFormat="1">
      <c r="A25" s="94"/>
      <c r="B25" s="34" t="s">
        <v>912</v>
      </c>
      <c r="C25" s="881"/>
      <c r="D25" s="881"/>
      <c r="E25" s="881"/>
      <c r="F25" s="881"/>
      <c r="G25" s="881"/>
      <c r="H25" s="558"/>
      <c r="I25" s="881"/>
      <c r="J25" s="881"/>
      <c r="K25" s="882"/>
    </row>
    <row r="26" spans="1:12" s="879" customFormat="1">
      <c r="A26" s="94"/>
      <c r="B26" s="881"/>
      <c r="C26" s="881"/>
      <c r="D26" s="881"/>
      <c r="E26" s="881"/>
      <c r="F26" s="881"/>
      <c r="G26" s="881"/>
      <c r="H26" s="558"/>
      <c r="I26" s="881"/>
      <c r="J26" s="881"/>
      <c r="K26" s="882"/>
    </row>
    <row r="27" spans="1:12">
      <c r="A27" s="94"/>
      <c r="B27" s="304" t="s">
        <v>880</v>
      </c>
      <c r="C27" s="52">
        <v>279</v>
      </c>
      <c r="D27" s="52" t="s">
        <v>865</v>
      </c>
      <c r="E27" s="765"/>
      <c r="F27" s="765"/>
      <c r="G27" s="881"/>
      <c r="H27" s="149"/>
      <c r="I27" s="765"/>
      <c r="J27" s="765"/>
      <c r="K27" s="766"/>
      <c r="L27" s="293"/>
    </row>
    <row r="28" spans="1:12">
      <c r="A28" s="94"/>
      <c r="B28" s="304"/>
      <c r="C28" s="52"/>
      <c r="D28" s="52"/>
      <c r="E28" s="765"/>
      <c r="F28" s="765"/>
      <c r="G28" s="881"/>
      <c r="H28" s="765"/>
      <c r="I28" s="765"/>
      <c r="J28" s="765"/>
      <c r="K28" s="766"/>
      <c r="L28" s="254"/>
    </row>
    <row r="29" spans="1:12" ht="26.25" thickBot="1">
      <c r="A29" s="847"/>
      <c r="B29" s="848" t="s">
        <v>879</v>
      </c>
      <c r="C29" s="599"/>
      <c r="D29" s="599"/>
      <c r="E29" s="3"/>
      <c r="F29" s="3"/>
      <c r="G29" s="3"/>
      <c r="H29" s="3"/>
      <c r="I29" s="3"/>
      <c r="J29" s="3"/>
      <c r="K29" s="97"/>
      <c r="L29" s="254"/>
    </row>
    <row r="30" spans="1:12">
      <c r="A30" s="33"/>
      <c r="B30" s="256"/>
      <c r="C30" s="254"/>
      <c r="D30" s="254"/>
      <c r="E30" s="254"/>
      <c r="F30" s="254"/>
      <c r="H30" s="254"/>
      <c r="I30" s="254"/>
      <c r="J30" s="254"/>
      <c r="K30" s="254"/>
      <c r="L30" s="254"/>
    </row>
    <row r="31" spans="1:12">
      <c r="A31" s="33"/>
      <c r="B31" s="256"/>
      <c r="C31" s="254"/>
      <c r="D31" s="254"/>
      <c r="E31" s="254"/>
      <c r="F31" s="254"/>
      <c r="H31" s="254"/>
      <c r="I31" s="254"/>
      <c r="J31" s="254"/>
      <c r="K31" s="254"/>
      <c r="L31" s="254"/>
    </row>
    <row r="33" spans="20:28">
      <c r="T33" s="926"/>
      <c r="U33" s="926"/>
      <c r="V33" s="926"/>
      <c r="W33" s="926"/>
      <c r="X33" s="926"/>
      <c r="Y33" s="926"/>
      <c r="Z33" s="926"/>
      <c r="AA33" s="926"/>
      <c r="AB33" s="926"/>
    </row>
    <row r="37" spans="20:28">
      <c r="T37" s="926"/>
      <c r="U37" s="926"/>
      <c r="V37" s="926"/>
      <c r="W37" s="926"/>
      <c r="X37" s="926"/>
      <c r="Y37" s="926"/>
      <c r="Z37" s="926"/>
      <c r="AA37" s="926"/>
      <c r="AB37" s="926"/>
    </row>
  </sheetData>
  <customSheetViews>
    <customSheetView guid="{F165901F-2ED3-463B-B2D8-F03C10664774}" fitToPage="1">
      <selection sqref="A1:G1"/>
      <pageMargins left="0.52" right="0.43" top="0.41" bottom="0.38" header="0.26" footer="0.21"/>
      <pageSetup paperSize="9" scale="42" orientation="landscape" r:id="rId1"/>
      <headerFooter alignWithMargins="0"/>
    </customSheetView>
    <customSheetView guid="{4815BE6A-DAE3-4DF6-B77E-1B568730B529}" fitToPage="1">
      <selection activeCell="J12" sqref="J12"/>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M74"/>
  <sheetViews>
    <sheetView topLeftCell="B4" zoomScaleNormal="100" workbookViewId="0">
      <selection activeCell="B25" sqref="B25"/>
    </sheetView>
  </sheetViews>
  <sheetFormatPr defaultRowHeight="12.75"/>
  <cols>
    <col min="1" max="1" width="7.42578125" customWidth="1"/>
    <col min="2" max="2" width="95.42578125" customWidth="1"/>
    <col min="3" max="3" width="11.7109375" customWidth="1"/>
    <col min="4" max="4" width="11.7109375" style="879" customWidth="1"/>
    <col min="5" max="5" width="14.5703125" customWidth="1"/>
    <col min="6" max="7" width="10.7109375" customWidth="1"/>
    <col min="8" max="8" width="10.7109375" style="879"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942" t="s">
        <v>894</v>
      </c>
      <c r="B1" s="943"/>
      <c r="C1" s="943"/>
      <c r="D1" s="943"/>
      <c r="E1" s="943"/>
      <c r="F1" s="943"/>
      <c r="G1" s="940" t="s">
        <v>77</v>
      </c>
      <c r="H1" s="940"/>
      <c r="I1" s="940"/>
      <c r="J1" s="215"/>
      <c r="K1" s="215"/>
      <c r="L1" s="379"/>
    </row>
    <row r="2" spans="1:13" s="366" customFormat="1" ht="20.25">
      <c r="A2" s="377"/>
      <c r="B2" s="377"/>
      <c r="C2" s="216"/>
      <c r="D2" s="881"/>
      <c r="E2" s="378"/>
      <c r="F2" s="378"/>
      <c r="G2" s="378"/>
      <c r="H2" s="378"/>
      <c r="I2" s="216"/>
      <c r="J2" s="216"/>
      <c r="K2" s="216"/>
      <c r="L2" s="216"/>
    </row>
    <row r="3" spans="1:13" s="366" customFormat="1" ht="21" thickBot="1">
      <c r="A3" s="377"/>
      <c r="B3" s="377"/>
      <c r="C3" s="216"/>
      <c r="D3" s="881"/>
      <c r="E3" s="378"/>
      <c r="F3" s="378"/>
      <c r="G3" s="378"/>
      <c r="H3" s="378"/>
      <c r="I3" s="216"/>
      <c r="J3" s="216"/>
      <c r="K3" s="216"/>
      <c r="L3" s="216"/>
    </row>
    <row r="4" spans="1:13" ht="12.75" customHeight="1" thickBot="1">
      <c r="A4" s="929" t="s">
        <v>831</v>
      </c>
      <c r="B4" s="968"/>
      <c r="C4" s="968"/>
      <c r="D4" s="968"/>
      <c r="E4" s="968"/>
      <c r="F4" s="968"/>
      <c r="G4" s="968"/>
      <c r="H4" s="968"/>
      <c r="I4" s="968"/>
      <c r="J4" s="968"/>
      <c r="K4" s="968"/>
      <c r="L4" s="518"/>
    </row>
    <row r="5" spans="1:13">
      <c r="A5" s="94"/>
      <c r="B5" s="216"/>
      <c r="C5" s="216"/>
      <c r="D5" s="881"/>
      <c r="E5" s="217"/>
      <c r="F5" s="217"/>
      <c r="G5" s="216"/>
      <c r="H5" s="2"/>
      <c r="I5" s="2"/>
      <c r="J5" s="2"/>
      <c r="K5" s="886"/>
      <c r="L5" s="881"/>
    </row>
    <row r="6" spans="1:13">
      <c r="A6" s="560"/>
      <c r="B6" s="257" t="s">
        <v>39</v>
      </c>
      <c r="C6" s="971" t="s">
        <v>40</v>
      </c>
      <c r="D6" s="971"/>
      <c r="E6" s="971"/>
      <c r="F6" s="971"/>
      <c r="G6" s="971"/>
      <c r="H6" s="974" t="s">
        <v>41</v>
      </c>
      <c r="I6" s="974"/>
      <c r="J6" s="974"/>
      <c r="K6" s="991"/>
      <c r="L6" s="551"/>
    </row>
    <row r="7" spans="1:13" ht="38.25">
      <c r="A7" s="498" t="s">
        <v>46</v>
      </c>
      <c r="B7" s="221" t="s">
        <v>255</v>
      </c>
      <c r="C7" s="247" t="s">
        <v>187</v>
      </c>
      <c r="D7" s="247" t="s">
        <v>189</v>
      </c>
      <c r="E7" s="247" t="s">
        <v>188</v>
      </c>
      <c r="F7" s="247" t="s">
        <v>147</v>
      </c>
      <c r="G7" s="247" t="s">
        <v>914</v>
      </c>
      <c r="H7" s="31" t="s">
        <v>187</v>
      </c>
      <c r="I7" s="247" t="s">
        <v>189</v>
      </c>
      <c r="J7" s="247" t="s">
        <v>188</v>
      </c>
      <c r="K7" s="885" t="s">
        <v>147</v>
      </c>
      <c r="L7" s="881"/>
    </row>
    <row r="8" spans="1:13">
      <c r="A8" s="500" t="s">
        <v>148</v>
      </c>
      <c r="B8" s="286"/>
      <c r="C8" s="249" t="s">
        <v>257</v>
      </c>
      <c r="D8" s="509" t="s">
        <v>269</v>
      </c>
      <c r="E8" s="509" t="s">
        <v>258</v>
      </c>
      <c r="F8" s="509" t="s">
        <v>258</v>
      </c>
      <c r="G8" s="509" t="s">
        <v>269</v>
      </c>
      <c r="H8" s="559" t="s">
        <v>258</v>
      </c>
      <c r="I8" s="559" t="s">
        <v>257</v>
      </c>
      <c r="J8" s="509" t="s">
        <v>269</v>
      </c>
      <c r="K8" s="561" t="s">
        <v>258</v>
      </c>
    </row>
    <row r="9" spans="1:13" ht="14.25">
      <c r="A9" s="436">
        <v>1063</v>
      </c>
      <c r="B9" s="121" t="s">
        <v>855</v>
      </c>
      <c r="C9" s="278">
        <v>73210</v>
      </c>
      <c r="D9" s="278">
        <v>10940</v>
      </c>
      <c r="E9" s="278">
        <v>9200</v>
      </c>
      <c r="F9" s="278">
        <v>10450</v>
      </c>
      <c r="G9" s="825" t="s">
        <v>194</v>
      </c>
      <c r="H9" s="507">
        <f t="shared" ref="H9:H16" si="0">C9*1.05</f>
        <v>76870.5</v>
      </c>
      <c r="I9" s="502">
        <f t="shared" ref="I9:I20" si="1">D9*1.19</f>
        <v>13018.599999999999</v>
      </c>
      <c r="J9" s="502">
        <f>E9*1.1</f>
        <v>10120</v>
      </c>
      <c r="K9" s="503">
        <f>F9*1.05</f>
        <v>10972.5</v>
      </c>
      <c r="M9" s="73"/>
    </row>
    <row r="10" spans="1:13" ht="14.25">
      <c r="A10" s="436">
        <v>2992</v>
      </c>
      <c r="B10" s="121" t="s">
        <v>688</v>
      </c>
      <c r="C10" s="278">
        <v>61350</v>
      </c>
      <c r="D10" s="278">
        <v>9500</v>
      </c>
      <c r="E10" s="278">
        <v>7180</v>
      </c>
      <c r="F10" s="278">
        <v>14610</v>
      </c>
      <c r="G10" s="825" t="s">
        <v>194</v>
      </c>
      <c r="H10" s="507">
        <f t="shared" si="0"/>
        <v>64417.5</v>
      </c>
      <c r="I10" s="502">
        <f t="shared" si="1"/>
        <v>11305</v>
      </c>
      <c r="J10" s="502">
        <f t="shared" ref="J10:J20" si="2">E10*1.1</f>
        <v>7898.0000000000009</v>
      </c>
      <c r="K10" s="503">
        <f>F10*1.05</f>
        <v>15340.5</v>
      </c>
      <c r="M10" s="73"/>
    </row>
    <row r="11" spans="1:13" ht="14.25">
      <c r="A11" s="436">
        <v>3003</v>
      </c>
      <c r="B11" s="216" t="s">
        <v>327</v>
      </c>
      <c r="C11" s="278">
        <v>61350</v>
      </c>
      <c r="D11" s="824">
        <v>9500</v>
      </c>
      <c r="E11" s="278">
        <v>7180</v>
      </c>
      <c r="F11" s="825" t="s">
        <v>194</v>
      </c>
      <c r="G11" s="825" t="s">
        <v>194</v>
      </c>
      <c r="H11" s="507">
        <f t="shared" si="0"/>
        <v>64417.5</v>
      </c>
      <c r="I11" s="825">
        <f t="shared" si="1"/>
        <v>11305</v>
      </c>
      <c r="J11" s="502">
        <f t="shared" si="2"/>
        <v>7898.0000000000009</v>
      </c>
      <c r="K11" s="826" t="s">
        <v>194</v>
      </c>
      <c r="M11" s="73"/>
    </row>
    <row r="12" spans="1:13" ht="14.25">
      <c r="A12" s="436">
        <v>3009</v>
      </c>
      <c r="B12" s="37" t="s">
        <v>863</v>
      </c>
      <c r="C12" s="278">
        <v>61350</v>
      </c>
      <c r="D12" s="278">
        <v>9500</v>
      </c>
      <c r="E12" s="278">
        <v>7180</v>
      </c>
      <c r="F12" s="278">
        <v>14610</v>
      </c>
      <c r="G12" s="278">
        <v>10990</v>
      </c>
      <c r="H12" s="507">
        <f t="shared" si="0"/>
        <v>64417.5</v>
      </c>
      <c r="I12" s="502">
        <f t="shared" si="1"/>
        <v>11305</v>
      </c>
      <c r="J12" s="502">
        <f t="shared" si="2"/>
        <v>7898.0000000000009</v>
      </c>
      <c r="K12" s="503">
        <f t="shared" ref="K12:K20" si="3">F12*1.05</f>
        <v>15340.5</v>
      </c>
      <c r="M12" s="73"/>
    </row>
    <row r="13" spans="1:13" s="759" customFormat="1" ht="14.25">
      <c r="A13" s="436"/>
      <c r="B13" s="34" t="s">
        <v>860</v>
      </c>
      <c r="C13" s="278">
        <v>56750</v>
      </c>
      <c r="D13" s="278">
        <v>9500</v>
      </c>
      <c r="E13" s="278">
        <v>7180</v>
      </c>
      <c r="F13" s="278">
        <v>14610</v>
      </c>
      <c r="G13" s="278">
        <v>10990</v>
      </c>
      <c r="H13" s="507">
        <f t="shared" si="0"/>
        <v>59587.5</v>
      </c>
      <c r="I13" s="502">
        <f t="shared" si="1"/>
        <v>11305</v>
      </c>
      <c r="J13" s="502">
        <f t="shared" ref="J13" si="4">E13*1.1</f>
        <v>7898.0000000000009</v>
      </c>
      <c r="K13" s="503">
        <f t="shared" si="3"/>
        <v>15340.5</v>
      </c>
    </row>
    <row r="14" spans="1:13" ht="14.25">
      <c r="A14" s="436">
        <v>3017</v>
      </c>
      <c r="B14" s="37" t="s">
        <v>864</v>
      </c>
      <c r="C14" s="278">
        <v>73210</v>
      </c>
      <c r="D14" s="278">
        <v>10940</v>
      </c>
      <c r="E14" s="278">
        <v>9200</v>
      </c>
      <c r="F14" s="278">
        <v>10450</v>
      </c>
      <c r="G14" s="825" t="s">
        <v>194</v>
      </c>
      <c r="H14" s="507">
        <f t="shared" si="0"/>
        <v>76870.5</v>
      </c>
      <c r="I14" s="502">
        <f t="shared" si="1"/>
        <v>13018.599999999999</v>
      </c>
      <c r="J14" s="502">
        <f t="shared" si="2"/>
        <v>10120</v>
      </c>
      <c r="K14" s="503">
        <f t="shared" si="3"/>
        <v>10972.5</v>
      </c>
      <c r="M14" s="73"/>
    </row>
    <row r="15" spans="1:13" s="759" customFormat="1" ht="14.25">
      <c r="A15" s="436"/>
      <c r="B15" s="34" t="s">
        <v>862</v>
      </c>
      <c r="C15" s="278">
        <v>67720</v>
      </c>
      <c r="D15" s="278">
        <v>10940</v>
      </c>
      <c r="E15" s="278">
        <v>9200</v>
      </c>
      <c r="F15" s="278">
        <v>10450</v>
      </c>
      <c r="G15" s="825" t="s">
        <v>194</v>
      </c>
      <c r="H15" s="507">
        <f t="shared" si="0"/>
        <v>71106</v>
      </c>
      <c r="I15" s="502">
        <f t="shared" si="1"/>
        <v>13018.599999999999</v>
      </c>
      <c r="J15" s="502">
        <f t="shared" ref="J15" si="5">E15*1.1</f>
        <v>10120</v>
      </c>
      <c r="K15" s="503">
        <f t="shared" si="3"/>
        <v>10972.5</v>
      </c>
    </row>
    <row r="16" spans="1:13" ht="14.25">
      <c r="A16" s="436">
        <v>3021</v>
      </c>
      <c r="B16" s="216" t="s">
        <v>190</v>
      </c>
      <c r="C16" s="278">
        <v>95830</v>
      </c>
      <c r="D16" s="278">
        <v>14020</v>
      </c>
      <c r="E16" s="278">
        <v>11650</v>
      </c>
      <c r="F16" s="278">
        <v>22780</v>
      </c>
      <c r="G16" s="278">
        <v>10990</v>
      </c>
      <c r="H16" s="507">
        <f t="shared" si="0"/>
        <v>100621.5</v>
      </c>
      <c r="I16" s="502">
        <f t="shared" si="1"/>
        <v>16683.8</v>
      </c>
      <c r="J16" s="502">
        <f t="shared" si="2"/>
        <v>12815.000000000002</v>
      </c>
      <c r="K16" s="503">
        <f t="shared" si="3"/>
        <v>23919</v>
      </c>
      <c r="M16" s="73"/>
    </row>
    <row r="17" spans="1:13" s="871" customFormat="1" ht="14.25">
      <c r="A17" s="436"/>
      <c r="B17" s="121" t="s">
        <v>895</v>
      </c>
      <c r="C17" s="278">
        <v>63890</v>
      </c>
      <c r="D17" s="278">
        <v>14020</v>
      </c>
      <c r="E17" s="278">
        <v>11650</v>
      </c>
      <c r="F17" s="278">
        <v>22780</v>
      </c>
      <c r="G17" s="278">
        <v>10990</v>
      </c>
      <c r="H17" s="507"/>
      <c r="I17" s="502"/>
      <c r="J17" s="502"/>
      <c r="K17" s="503"/>
    </row>
    <row r="18" spans="1:13" ht="14.25">
      <c r="A18" s="436">
        <v>3028</v>
      </c>
      <c r="B18" s="216" t="s">
        <v>326</v>
      </c>
      <c r="C18" s="278">
        <v>61350</v>
      </c>
      <c r="D18" s="278">
        <v>9500</v>
      </c>
      <c r="E18" s="278">
        <v>7180</v>
      </c>
      <c r="F18" s="278">
        <v>14610</v>
      </c>
      <c r="G18" s="278">
        <v>10990</v>
      </c>
      <c r="H18" s="507">
        <f>C18*1.05</f>
        <v>64417.5</v>
      </c>
      <c r="I18" s="502">
        <f t="shared" si="1"/>
        <v>11305</v>
      </c>
      <c r="J18" s="502">
        <f t="shared" si="2"/>
        <v>7898.0000000000009</v>
      </c>
      <c r="K18" s="503">
        <f t="shared" si="3"/>
        <v>15340.5</v>
      </c>
      <c r="M18" s="73"/>
    </row>
    <row r="19" spans="1:13" s="100" customFormat="1" ht="14.25">
      <c r="A19" s="436">
        <v>3046</v>
      </c>
      <c r="B19" s="216" t="s">
        <v>329</v>
      </c>
      <c r="C19" s="278">
        <v>51850</v>
      </c>
      <c r="D19" s="278">
        <v>10940</v>
      </c>
      <c r="E19" s="278">
        <v>9200</v>
      </c>
      <c r="F19" s="278">
        <v>10450</v>
      </c>
      <c r="G19" s="825" t="s">
        <v>194</v>
      </c>
      <c r="H19" s="507">
        <f>C19*1.05</f>
        <v>54442.5</v>
      </c>
      <c r="I19" s="502">
        <f t="shared" si="1"/>
        <v>13018.599999999999</v>
      </c>
      <c r="J19" s="502">
        <f t="shared" si="2"/>
        <v>10120</v>
      </c>
      <c r="K19" s="503">
        <f t="shared" si="3"/>
        <v>10972.5</v>
      </c>
    </row>
    <row r="20" spans="1:13" ht="14.25">
      <c r="A20" s="562">
        <v>3079</v>
      </c>
      <c r="B20" s="38" t="s">
        <v>328</v>
      </c>
      <c r="C20" s="334">
        <v>47210</v>
      </c>
      <c r="D20" s="334">
        <v>9500</v>
      </c>
      <c r="E20" s="334">
        <v>8350</v>
      </c>
      <c r="F20" s="334">
        <v>14610</v>
      </c>
      <c r="G20" s="334">
        <v>10990</v>
      </c>
      <c r="H20" s="711">
        <f>C20*1.05</f>
        <v>49570.5</v>
      </c>
      <c r="I20" s="710">
        <f t="shared" si="1"/>
        <v>11305</v>
      </c>
      <c r="J20" s="710">
        <f t="shared" si="2"/>
        <v>9185</v>
      </c>
      <c r="K20" s="712">
        <f t="shared" si="3"/>
        <v>15340.5</v>
      </c>
      <c r="M20" s="73"/>
    </row>
    <row r="21" spans="1:13">
      <c r="A21" s="556"/>
      <c r="B21" s="216"/>
      <c r="C21" s="37"/>
      <c r="D21" s="37"/>
      <c r="E21" s="37"/>
      <c r="F21" s="37"/>
      <c r="G21" s="37"/>
      <c r="H21" s="37"/>
      <c r="I21" s="216"/>
      <c r="J21" s="216"/>
      <c r="K21" s="216"/>
      <c r="L21" s="881"/>
      <c r="M21" s="73"/>
    </row>
    <row r="22" spans="1:13">
      <c r="A22" s="94"/>
      <c r="B22" s="216" t="s">
        <v>63</v>
      </c>
      <c r="C22" s="216"/>
      <c r="D22" s="881"/>
      <c r="E22" s="216"/>
      <c r="F22" s="216"/>
      <c r="G22" s="216"/>
      <c r="H22" s="881"/>
      <c r="I22" s="216"/>
      <c r="J22" s="563"/>
      <c r="K22" s="563"/>
      <c r="L22" s="563"/>
      <c r="M22" s="73"/>
    </row>
    <row r="23" spans="1:13">
      <c r="A23" s="94"/>
      <c r="B23" s="216" t="s">
        <v>330</v>
      </c>
      <c r="C23" s="216"/>
      <c r="D23" s="881"/>
      <c r="E23" s="216"/>
      <c r="F23" s="216"/>
      <c r="G23" s="216"/>
      <c r="H23" s="881"/>
      <c r="I23" s="216"/>
      <c r="J23" s="563"/>
      <c r="K23" s="563"/>
      <c r="L23" s="563"/>
      <c r="M23" s="73"/>
    </row>
    <row r="24" spans="1:13" s="764" customFormat="1">
      <c r="A24" s="94"/>
      <c r="B24" s="765"/>
      <c r="C24" s="765"/>
      <c r="D24" s="881"/>
      <c r="E24" s="765"/>
      <c r="F24" s="765"/>
      <c r="G24" s="765"/>
      <c r="H24" s="881"/>
      <c r="I24" s="765"/>
      <c r="J24" s="563"/>
      <c r="K24" s="563"/>
      <c r="L24" s="563"/>
    </row>
    <row r="25" spans="1:13" ht="51">
      <c r="A25" s="94"/>
      <c r="B25" s="849" t="s">
        <v>928</v>
      </c>
      <c r="C25" s="216"/>
      <c r="D25" s="881"/>
      <c r="E25" s="216"/>
      <c r="F25" s="216"/>
      <c r="G25" s="216"/>
      <c r="H25" s="881"/>
      <c r="I25" s="216"/>
      <c r="J25" s="563"/>
      <c r="K25" s="563"/>
      <c r="L25" s="563"/>
      <c r="M25" s="73"/>
    </row>
    <row r="26" spans="1:13">
      <c r="A26" s="94"/>
      <c r="B26" s="216"/>
      <c r="C26" s="216"/>
      <c r="D26" s="881"/>
      <c r="E26" s="216"/>
      <c r="F26" s="216"/>
      <c r="G26" s="216"/>
      <c r="H26" s="881"/>
      <c r="I26" s="216"/>
      <c r="J26" s="216"/>
      <c r="K26" s="216"/>
      <c r="L26" s="881"/>
      <c r="M26" s="73"/>
    </row>
    <row r="27" spans="1:13" s="887" customFormat="1">
      <c r="A27" s="94"/>
      <c r="B27" s="121" t="s">
        <v>924</v>
      </c>
      <c r="C27" s="900">
        <v>481920</v>
      </c>
      <c r="D27" s="888" t="s">
        <v>368</v>
      </c>
      <c r="E27" s="888"/>
      <c r="F27" s="888"/>
      <c r="G27" s="888"/>
      <c r="H27" s="888"/>
      <c r="I27" s="888"/>
      <c r="J27" s="888"/>
      <c r="K27" s="888"/>
      <c r="L27" s="888"/>
    </row>
    <row r="28" spans="1:13" s="887" customFormat="1">
      <c r="A28" s="94"/>
      <c r="B28" s="888"/>
      <c r="C28" s="888"/>
      <c r="D28" s="888"/>
      <c r="E28" s="888"/>
      <c r="F28" s="888"/>
      <c r="G28" s="888"/>
      <c r="H28" s="888"/>
      <c r="I28" s="888"/>
      <c r="J28" s="888"/>
      <c r="K28" s="888"/>
      <c r="L28" s="888"/>
    </row>
    <row r="29" spans="1:13" s="879" customFormat="1">
      <c r="A29" s="94"/>
      <c r="B29" s="37" t="s">
        <v>915</v>
      </c>
      <c r="C29" s="881"/>
      <c r="D29" s="881"/>
      <c r="E29" s="881"/>
      <c r="F29" s="881"/>
      <c r="G29" s="881"/>
      <c r="H29" s="881"/>
      <c r="I29" s="881"/>
      <c r="J29" s="881"/>
      <c r="K29" s="881"/>
      <c r="L29" s="881"/>
    </row>
    <row r="30" spans="1:13" s="879" customFormat="1">
      <c r="A30" s="94"/>
      <c r="B30" s="881" t="s">
        <v>908</v>
      </c>
      <c r="C30" s="881"/>
      <c r="D30" s="881"/>
      <c r="E30" s="881"/>
      <c r="F30" s="881"/>
      <c r="G30" s="881"/>
      <c r="H30" s="881"/>
      <c r="I30" s="881"/>
      <c r="J30" s="881"/>
      <c r="K30" s="881"/>
      <c r="L30" s="881"/>
    </row>
    <row r="31" spans="1:13" s="879" customFormat="1">
      <c r="A31" s="94"/>
      <c r="B31" s="881" t="s">
        <v>909</v>
      </c>
      <c r="C31" s="881"/>
      <c r="D31" s="881"/>
      <c r="E31" s="881"/>
      <c r="F31" s="881"/>
      <c r="G31" s="881"/>
      <c r="H31" s="881"/>
      <c r="I31" s="881"/>
      <c r="J31" s="881"/>
      <c r="K31" s="881"/>
      <c r="L31" s="881"/>
    </row>
    <row r="32" spans="1:13" s="879" customFormat="1">
      <c r="A32" s="94"/>
      <c r="B32" s="881" t="s">
        <v>910</v>
      </c>
      <c r="C32" s="881"/>
      <c r="D32" s="881"/>
      <c r="E32" s="881"/>
      <c r="F32" s="881"/>
      <c r="G32" s="881"/>
      <c r="H32" s="881"/>
      <c r="I32" s="881"/>
      <c r="J32" s="881"/>
      <c r="K32" s="881"/>
      <c r="L32" s="881"/>
    </row>
    <row r="33" spans="1:13" s="879" customFormat="1">
      <c r="A33" s="94"/>
      <c r="B33" s="881" t="s">
        <v>916</v>
      </c>
      <c r="C33" s="881"/>
      <c r="D33" s="881"/>
      <c r="E33" s="881"/>
      <c r="F33" s="881"/>
      <c r="G33" s="881"/>
      <c r="H33" s="881"/>
      <c r="I33" s="881"/>
      <c r="J33" s="881"/>
      <c r="K33" s="881"/>
      <c r="L33" s="881"/>
    </row>
    <row r="34" spans="1:13" s="879" customFormat="1">
      <c r="A34" s="94"/>
      <c r="B34" s="881" t="s">
        <v>911</v>
      </c>
      <c r="C34" s="881"/>
      <c r="D34" s="881"/>
      <c r="E34" s="881"/>
      <c r="F34" s="881"/>
      <c r="G34" s="881"/>
      <c r="H34" s="881"/>
      <c r="I34" s="881"/>
      <c r="J34" s="881"/>
      <c r="K34" s="881"/>
      <c r="L34" s="881"/>
    </row>
    <row r="35" spans="1:13" s="879" customFormat="1">
      <c r="A35" s="94"/>
      <c r="B35" s="884" t="s">
        <v>912</v>
      </c>
      <c r="C35" s="881"/>
      <c r="D35" s="881"/>
      <c r="E35" s="881"/>
      <c r="F35" s="881"/>
      <c r="G35" s="881"/>
      <c r="H35" s="881"/>
      <c r="I35" s="881"/>
      <c r="J35" s="881"/>
      <c r="K35" s="881"/>
      <c r="L35" s="881"/>
    </row>
    <row r="36" spans="1:13" s="879" customFormat="1">
      <c r="A36" s="94"/>
      <c r="B36" s="881"/>
      <c r="C36" s="881"/>
      <c r="D36" s="881"/>
      <c r="E36" s="881"/>
      <c r="F36" s="881"/>
      <c r="G36" s="881"/>
      <c r="H36" s="881"/>
      <c r="I36" s="881"/>
      <c r="J36" s="881"/>
      <c r="K36" s="881"/>
      <c r="L36" s="881"/>
    </row>
    <row r="37" spans="1:13" ht="12.75" customHeight="1">
      <c r="A37" s="94"/>
      <c r="B37" s="989" t="s">
        <v>333</v>
      </c>
      <c r="C37" s="989"/>
      <c r="D37" s="989"/>
      <c r="E37" s="989"/>
      <c r="F37" s="989"/>
      <c r="G37" s="989"/>
      <c r="H37" s="989"/>
      <c r="I37" s="989"/>
      <c r="J37" s="989"/>
      <c r="K37" s="989"/>
      <c r="L37" s="990"/>
      <c r="M37" s="73"/>
    </row>
    <row r="38" spans="1:13">
      <c r="A38" s="94"/>
      <c r="B38" s="216" t="s">
        <v>334</v>
      </c>
      <c r="C38" s="216"/>
      <c r="D38" s="881"/>
      <c r="E38" s="216"/>
      <c r="F38" s="216"/>
      <c r="G38" s="216"/>
      <c r="H38" s="881"/>
      <c r="I38" s="216"/>
      <c r="J38" s="216"/>
      <c r="K38" s="216"/>
      <c r="L38" s="881"/>
      <c r="M38" s="73"/>
    </row>
    <row r="39" spans="1:13">
      <c r="A39" s="94"/>
      <c r="B39" s="216"/>
      <c r="C39" s="216"/>
      <c r="D39" s="881"/>
      <c r="E39" s="216"/>
      <c r="F39" s="216"/>
      <c r="G39" s="216"/>
      <c r="H39" s="881"/>
      <c r="I39" s="216"/>
      <c r="J39" s="216"/>
      <c r="K39" s="216"/>
      <c r="L39" s="881"/>
      <c r="M39" s="73"/>
    </row>
    <row r="40" spans="1:13">
      <c r="A40" s="17"/>
      <c r="B40" s="217" t="s">
        <v>876</v>
      </c>
      <c r="C40" s="874">
        <v>279</v>
      </c>
      <c r="D40" s="874" t="s">
        <v>368</v>
      </c>
      <c r="E40" s="37"/>
      <c r="F40" s="216"/>
      <c r="G40" s="216"/>
      <c r="H40" s="881"/>
      <c r="I40" s="216"/>
      <c r="J40" s="216"/>
      <c r="K40" s="216"/>
      <c r="L40" s="881"/>
      <c r="M40" s="73"/>
    </row>
    <row r="41" spans="1:13" s="857" customFormat="1">
      <c r="A41" s="17"/>
      <c r="B41" s="217"/>
      <c r="C41" s="827"/>
      <c r="D41" s="827"/>
      <c r="E41" s="37"/>
      <c r="F41" s="858"/>
      <c r="G41" s="858"/>
      <c r="H41" s="881"/>
      <c r="I41" s="858"/>
      <c r="J41" s="858"/>
      <c r="K41" s="858"/>
      <c r="L41" s="881"/>
    </row>
    <row r="42" spans="1:13" s="857" customFormat="1" ht="25.5">
      <c r="A42" s="17"/>
      <c r="B42" s="846" t="s">
        <v>879</v>
      </c>
      <c r="C42" s="827"/>
      <c r="D42" s="827"/>
      <c r="E42" s="37"/>
      <c r="F42" s="858"/>
      <c r="G42" s="858"/>
      <c r="H42" s="881"/>
      <c r="I42" s="858"/>
      <c r="J42" s="858"/>
      <c r="K42" s="858"/>
      <c r="L42" s="881"/>
    </row>
    <row r="43" spans="1:13" ht="13.5" thickBot="1">
      <c r="A43" s="302"/>
      <c r="B43" s="3"/>
      <c r="C43" s="3"/>
      <c r="D43" s="3"/>
      <c r="E43" s="3"/>
      <c r="F43" s="3"/>
      <c r="G43" s="3"/>
      <c r="H43" s="3"/>
      <c r="I43" s="3"/>
      <c r="J43" s="3"/>
      <c r="K43" s="3"/>
      <c r="L43" s="881"/>
      <c r="M43" s="73"/>
    </row>
    <row r="44" spans="1:13" s="366" customFormat="1">
      <c r="A44" s="216"/>
      <c r="B44" s="216"/>
      <c r="C44" s="216"/>
      <c r="D44" s="881"/>
      <c r="E44" s="216"/>
      <c r="F44" s="216"/>
      <c r="G44" s="216"/>
      <c r="H44" s="881"/>
      <c r="I44" s="216"/>
      <c r="J44" s="216"/>
      <c r="K44" s="216"/>
      <c r="L44" s="216"/>
    </row>
    <row r="45" spans="1:13" s="366" customFormat="1" ht="13.5" thickBot="1">
      <c r="A45" s="216"/>
      <c r="B45" s="216"/>
      <c r="C45" s="216"/>
      <c r="D45" s="881"/>
      <c r="E45" s="216"/>
      <c r="F45" s="216"/>
      <c r="G45" s="216"/>
      <c r="H45" s="881"/>
      <c r="I45" s="216"/>
      <c r="J45" s="216"/>
      <c r="K45" s="216"/>
      <c r="L45" s="216"/>
    </row>
    <row r="46" spans="1:13" ht="12.6" customHeight="1" thickBot="1">
      <c r="A46" s="948" t="s">
        <v>832</v>
      </c>
      <c r="B46" s="949"/>
      <c r="C46" s="949"/>
      <c r="D46" s="949"/>
      <c r="E46" s="950"/>
      <c r="F46" s="216"/>
      <c r="G46" s="216"/>
      <c r="H46" s="881"/>
      <c r="I46" s="216"/>
      <c r="J46" s="216"/>
      <c r="K46" s="216"/>
      <c r="L46" s="216"/>
      <c r="M46" s="73"/>
    </row>
    <row r="47" spans="1:13">
      <c r="A47" s="94"/>
      <c r="B47" s="216"/>
      <c r="C47" s="216"/>
      <c r="D47" s="881"/>
      <c r="E47" s="24"/>
      <c r="F47" s="216"/>
      <c r="G47" s="216"/>
      <c r="H47" s="881"/>
      <c r="I47" s="216"/>
      <c r="J47" s="216"/>
      <c r="K47" s="216"/>
      <c r="L47" s="216"/>
      <c r="M47" s="73"/>
    </row>
    <row r="48" spans="1:13">
      <c r="A48" s="94"/>
      <c r="B48" s="216"/>
      <c r="C48" s="37" t="s">
        <v>452</v>
      </c>
      <c r="D48" s="37" t="s">
        <v>917</v>
      </c>
      <c r="E48" s="24"/>
      <c r="F48" s="216"/>
      <c r="G48" s="216"/>
      <c r="H48" s="881"/>
      <c r="I48" s="216"/>
      <c r="J48" s="216"/>
      <c r="K48" s="216"/>
      <c r="L48" s="216"/>
      <c r="M48" s="73"/>
    </row>
    <row r="49" spans="1:13">
      <c r="A49" s="94"/>
      <c r="B49" s="216" t="s">
        <v>44</v>
      </c>
      <c r="C49" s="333">
        <v>922370</v>
      </c>
      <c r="D49" s="333">
        <v>11060</v>
      </c>
      <c r="E49" s="24"/>
      <c r="F49" s="216"/>
      <c r="G49" s="216"/>
      <c r="H49" s="881"/>
      <c r="I49" s="216"/>
      <c r="J49" s="216"/>
      <c r="K49" s="216"/>
      <c r="L49" s="216"/>
      <c r="M49" s="73"/>
    </row>
    <row r="50" spans="1:13" s="879" customFormat="1">
      <c r="A50" s="94"/>
      <c r="B50" s="37" t="s">
        <v>918</v>
      </c>
      <c r="C50" s="333">
        <v>1600530</v>
      </c>
      <c r="D50" s="333">
        <v>11060</v>
      </c>
      <c r="E50" s="882"/>
      <c r="F50" s="881"/>
      <c r="G50" s="881"/>
      <c r="H50" s="881"/>
      <c r="I50" s="881"/>
      <c r="J50" s="881"/>
      <c r="K50" s="881"/>
      <c r="L50" s="881"/>
    </row>
    <row r="51" spans="1:13" s="879" customFormat="1" ht="26.25" customHeight="1">
      <c r="A51" s="94"/>
      <c r="B51" s="849" t="s">
        <v>919</v>
      </c>
      <c r="C51" s="333">
        <v>1880000</v>
      </c>
      <c r="D51" s="333">
        <v>11060</v>
      </c>
      <c r="E51" s="882"/>
      <c r="F51" s="881"/>
      <c r="G51" s="881"/>
      <c r="H51" s="881"/>
      <c r="I51" s="881"/>
      <c r="J51" s="881"/>
      <c r="K51" s="881"/>
      <c r="L51" s="881"/>
    </row>
    <row r="52" spans="1:13" s="879" customFormat="1" ht="26.25" customHeight="1">
      <c r="A52" s="94"/>
      <c r="B52" s="849" t="s">
        <v>899</v>
      </c>
      <c r="C52" s="333">
        <v>1880000</v>
      </c>
      <c r="D52" s="333">
        <v>11290</v>
      </c>
      <c r="E52" s="882"/>
      <c r="F52" s="881"/>
      <c r="G52" s="881"/>
      <c r="H52" s="881"/>
      <c r="I52" s="881"/>
      <c r="J52" s="881"/>
      <c r="K52" s="881"/>
      <c r="L52" s="881"/>
    </row>
    <row r="53" spans="1:13">
      <c r="A53" s="94"/>
      <c r="B53" s="216" t="s">
        <v>377</v>
      </c>
      <c r="C53" s="333">
        <v>1000000</v>
      </c>
      <c r="D53" s="502" t="s">
        <v>194</v>
      </c>
      <c r="E53" s="24"/>
      <c r="F53" s="216"/>
      <c r="G53" s="216"/>
      <c r="H53" s="881"/>
      <c r="I53" s="216"/>
      <c r="J53" s="216"/>
      <c r="K53" s="216"/>
      <c r="L53" s="216"/>
      <c r="M53" s="73"/>
    </row>
    <row r="54" spans="1:13">
      <c r="A54" s="94"/>
      <c r="B54" s="216" t="s">
        <v>217</v>
      </c>
      <c r="C54" s="333">
        <v>1614150</v>
      </c>
      <c r="D54" s="333">
        <v>11060</v>
      </c>
      <c r="E54" s="24"/>
      <c r="F54" s="216"/>
      <c r="G54" s="216"/>
      <c r="H54" s="881"/>
      <c r="I54" s="216"/>
      <c r="J54" s="216"/>
      <c r="K54" s="216"/>
      <c r="L54" s="216"/>
      <c r="M54" s="73"/>
    </row>
    <row r="55" spans="1:13">
      <c r="A55" s="94"/>
      <c r="B55" s="216" t="s">
        <v>218</v>
      </c>
      <c r="C55" s="333">
        <v>230590</v>
      </c>
      <c r="D55" s="333">
        <v>11060</v>
      </c>
      <c r="E55" s="24"/>
      <c r="F55" s="216"/>
      <c r="G55" s="216"/>
      <c r="H55" s="881"/>
      <c r="I55" s="216"/>
      <c r="J55" s="216"/>
      <c r="K55" s="216"/>
      <c r="L55" s="216"/>
      <c r="M55" s="73"/>
    </row>
    <row r="56" spans="1:13">
      <c r="A56" s="94"/>
      <c r="B56" s="216" t="s">
        <v>500</v>
      </c>
      <c r="C56" s="333">
        <v>737890</v>
      </c>
      <c r="D56" s="502" t="s">
        <v>194</v>
      </c>
      <c r="E56" s="24"/>
      <c r="F56" s="216"/>
      <c r="G56" s="216"/>
      <c r="H56" s="881"/>
      <c r="I56" s="216"/>
      <c r="J56" s="216"/>
      <c r="K56" s="216"/>
      <c r="L56" s="216"/>
      <c r="M56" s="73"/>
    </row>
    <row r="57" spans="1:13">
      <c r="A57" s="94"/>
      <c r="B57" s="216" t="s">
        <v>410</v>
      </c>
      <c r="C57" s="333">
        <v>3800000</v>
      </c>
      <c r="D57" s="502" t="s">
        <v>194</v>
      </c>
      <c r="E57" s="24"/>
      <c r="F57" s="216"/>
      <c r="G57" s="216"/>
      <c r="H57" s="881"/>
      <c r="I57" s="216"/>
      <c r="J57" s="216"/>
      <c r="K57" s="216"/>
      <c r="L57" s="216"/>
      <c r="M57" s="73"/>
    </row>
    <row r="58" spans="1:13">
      <c r="A58" s="94"/>
      <c r="B58" s="216"/>
      <c r="C58" s="383"/>
      <c r="D58" s="383"/>
      <c r="E58" s="24"/>
      <c r="F58" s="216"/>
      <c r="G58" s="216"/>
      <c r="H58" s="881"/>
      <c r="I58" s="216"/>
      <c r="J58" s="216"/>
      <c r="K58" s="216"/>
      <c r="L58" s="216"/>
      <c r="M58" s="73"/>
    </row>
    <row r="59" spans="1:13">
      <c r="A59" s="94"/>
      <c r="B59" s="216"/>
      <c r="C59" s="216"/>
      <c r="D59" s="881"/>
      <c r="E59" s="24"/>
      <c r="F59" s="216"/>
      <c r="G59" s="216"/>
      <c r="H59" s="881"/>
      <c r="I59" s="216"/>
      <c r="J59" s="216"/>
      <c r="K59" s="216"/>
      <c r="L59" s="216"/>
      <c r="M59" s="73"/>
    </row>
    <row r="60" spans="1:13" s="201" customFormat="1">
      <c r="A60" s="94"/>
      <c r="B60" s="34"/>
      <c r="C60" s="216"/>
      <c r="D60" s="881"/>
      <c r="E60" s="24"/>
      <c r="F60" s="216"/>
      <c r="G60" s="216"/>
      <c r="H60" s="881"/>
      <c r="I60" s="216"/>
      <c r="J60" s="216"/>
      <c r="K60" s="216"/>
      <c r="L60" s="216"/>
    </row>
    <row r="61" spans="1:13" s="764" customFormat="1">
      <c r="A61" s="94"/>
      <c r="B61" s="34"/>
      <c r="C61" s="765"/>
      <c r="D61" s="881"/>
      <c r="E61" s="766"/>
      <c r="F61" s="765"/>
      <c r="G61" s="765"/>
      <c r="H61" s="881"/>
      <c r="I61" s="765"/>
      <c r="J61" s="765"/>
      <c r="K61" s="765"/>
      <c r="L61" s="765"/>
    </row>
    <row r="62" spans="1:13" s="764" customFormat="1">
      <c r="A62" s="94"/>
      <c r="B62" s="34" t="s">
        <v>877</v>
      </c>
      <c r="C62" s="765"/>
      <c r="D62" s="881"/>
      <c r="E62" s="766"/>
      <c r="F62" s="765"/>
      <c r="G62" s="765"/>
      <c r="H62" s="881"/>
      <c r="I62" s="765"/>
      <c r="J62" s="765"/>
      <c r="K62" s="765"/>
      <c r="L62" s="765"/>
    </row>
    <row r="63" spans="1:13" s="764" customFormat="1">
      <c r="A63" s="94"/>
      <c r="B63" s="34"/>
      <c r="C63" s="765"/>
      <c r="D63" s="881"/>
      <c r="E63" s="766"/>
      <c r="F63" s="765"/>
      <c r="G63" s="765"/>
      <c r="H63" s="881"/>
      <c r="I63" s="765"/>
      <c r="J63" s="765"/>
      <c r="K63" s="765"/>
      <c r="L63" s="765"/>
    </row>
    <row r="64" spans="1:13">
      <c r="A64" s="94"/>
      <c r="B64" s="216" t="s">
        <v>411</v>
      </c>
      <c r="C64" s="216"/>
      <c r="D64" s="881"/>
      <c r="E64" s="24"/>
      <c r="F64" s="216"/>
      <c r="G64" s="216"/>
      <c r="H64" s="881"/>
      <c r="I64" s="216"/>
      <c r="J64" s="216"/>
      <c r="K64" s="216"/>
      <c r="L64" s="216"/>
      <c r="M64" s="73"/>
    </row>
    <row r="65" spans="1:13">
      <c r="A65" s="94"/>
      <c r="B65" s="216" t="s">
        <v>412</v>
      </c>
      <c r="C65" s="383">
        <v>1600000</v>
      </c>
      <c r="D65" s="383"/>
      <c r="E65" s="24" t="s">
        <v>368</v>
      </c>
      <c r="F65" s="216"/>
      <c r="G65" s="216"/>
      <c r="H65" s="881"/>
      <c r="I65" s="216"/>
      <c r="J65" s="216"/>
      <c r="K65" s="216"/>
      <c r="L65" s="216"/>
      <c r="M65" s="73"/>
    </row>
    <row r="66" spans="1:13">
      <c r="A66" s="94"/>
      <c r="B66" s="216" t="s">
        <v>413</v>
      </c>
      <c r="C66" s="383">
        <v>700000</v>
      </c>
      <c r="D66" s="383"/>
      <c r="E66" s="24" t="s">
        <v>368</v>
      </c>
      <c r="F66" s="216"/>
      <c r="G66" s="216"/>
      <c r="H66" s="881"/>
      <c r="I66" s="216"/>
      <c r="J66" s="216"/>
      <c r="K66" s="216"/>
      <c r="L66" s="216"/>
      <c r="M66" s="73"/>
    </row>
    <row r="67" spans="1:13">
      <c r="A67" s="94"/>
      <c r="B67" s="216" t="s">
        <v>414</v>
      </c>
      <c r="C67" s="383">
        <v>1600000</v>
      </c>
      <c r="D67" s="383"/>
      <c r="E67" s="24" t="s">
        <v>368</v>
      </c>
      <c r="F67" s="216"/>
      <c r="G67" s="216"/>
      <c r="H67" s="881"/>
      <c r="I67" s="216"/>
      <c r="J67" s="216"/>
      <c r="K67" s="216"/>
      <c r="L67" s="216"/>
      <c r="M67" s="73"/>
    </row>
    <row r="68" spans="1:13">
      <c r="A68" s="94"/>
      <c r="B68" s="216" t="s">
        <v>415</v>
      </c>
      <c r="C68" s="383">
        <v>200000</v>
      </c>
      <c r="D68" s="383"/>
      <c r="E68" s="24" t="s">
        <v>368</v>
      </c>
      <c r="F68" s="216"/>
      <c r="G68" s="216"/>
      <c r="H68" s="881"/>
      <c r="I68" s="216"/>
      <c r="J68" s="216"/>
      <c r="K68" s="216"/>
      <c r="L68" s="216"/>
      <c r="M68" s="73"/>
    </row>
    <row r="69" spans="1:13">
      <c r="A69" s="94"/>
      <c r="B69" s="216" t="s">
        <v>416</v>
      </c>
      <c r="C69" s="383">
        <v>700000</v>
      </c>
      <c r="D69" s="383"/>
      <c r="E69" s="24" t="s">
        <v>368</v>
      </c>
      <c r="F69" s="216"/>
      <c r="G69" s="216"/>
      <c r="H69" s="881"/>
      <c r="I69" s="216"/>
      <c r="J69" s="216"/>
      <c r="K69" s="216"/>
      <c r="L69" s="216"/>
      <c r="M69" s="73"/>
    </row>
    <row r="70" spans="1:13">
      <c r="A70" s="94"/>
      <c r="B70" s="216" t="s">
        <v>417</v>
      </c>
      <c r="C70" s="383">
        <v>1000000</v>
      </c>
      <c r="D70" s="383"/>
      <c r="E70" s="24" t="s">
        <v>368</v>
      </c>
      <c r="F70" s="216"/>
      <c r="G70" s="216"/>
      <c r="H70" s="881"/>
      <c r="I70" s="216"/>
      <c r="J70" s="216"/>
      <c r="K70" s="216"/>
      <c r="L70" s="216"/>
      <c r="M70" s="73"/>
    </row>
    <row r="71" spans="1:13">
      <c r="A71" s="94"/>
      <c r="B71" s="216" t="s">
        <v>418</v>
      </c>
      <c r="C71" s="383">
        <v>1600000</v>
      </c>
      <c r="D71" s="383"/>
      <c r="E71" s="24" t="s">
        <v>368</v>
      </c>
      <c r="F71" s="216"/>
      <c r="G71" s="216"/>
      <c r="H71" s="881"/>
      <c r="I71" s="216"/>
      <c r="J71" s="216"/>
      <c r="K71" s="216"/>
      <c r="L71" s="216"/>
    </row>
    <row r="72" spans="1:13" ht="13.5" thickBot="1">
      <c r="A72" s="302"/>
      <c r="B72" s="3"/>
      <c r="C72" s="384"/>
      <c r="D72" s="384"/>
      <c r="E72" s="97"/>
      <c r="F72" s="216"/>
      <c r="G72" s="216"/>
      <c r="H72" s="881"/>
      <c r="I72" s="216"/>
      <c r="J72" s="216"/>
      <c r="K72" s="216"/>
      <c r="L72" s="216"/>
    </row>
    <row r="73" spans="1:13">
      <c r="A73" s="216"/>
      <c r="B73" s="216"/>
      <c r="C73" s="383"/>
      <c r="D73" s="383"/>
      <c r="E73" s="216"/>
      <c r="F73" s="216"/>
      <c r="G73" s="216"/>
      <c r="H73" s="881"/>
      <c r="I73" s="216"/>
      <c r="J73" s="216"/>
      <c r="K73" s="216"/>
      <c r="L73" s="216"/>
    </row>
    <row r="74" spans="1:13">
      <c r="A74" s="254"/>
      <c r="B74" s="254"/>
      <c r="C74" s="120"/>
      <c r="D74" s="120"/>
      <c r="E74" s="254"/>
      <c r="F74" s="254"/>
      <c r="G74" s="254"/>
      <c r="I74" s="254"/>
      <c r="J74" s="254"/>
      <c r="K74" s="254"/>
      <c r="L74" s="254"/>
    </row>
  </sheetData>
  <customSheetViews>
    <customSheetView guid="{F165901F-2ED3-463B-B2D8-F03C10664774}" fitToPage="1">
      <selection sqref="A1:E1"/>
      <pageMargins left="0.42" right="0.34" top="0.38" bottom="0.34" header="0.24" footer="0.23"/>
      <pageSetup paperSize="9" scale="83" orientation="landscape" r:id="rId1"/>
      <headerFooter alignWithMargins="0"/>
    </customSheetView>
    <customSheetView guid="{4815BE6A-DAE3-4DF6-B77E-1B568730B529}" fitToPage="1">
      <selection sqref="A1:E1"/>
      <pageMargins left="0.42" right="0.34" top="0.38" bottom="0.34" header="0.24" footer="0.23"/>
      <pageSetup paperSize="9" scale="83" orientation="landscape" r:id="rId2"/>
      <headerFooter alignWithMargins="0"/>
    </customSheetView>
  </customSheetViews>
  <mergeCells count="7">
    <mergeCell ref="A46:E46"/>
    <mergeCell ref="B37:L37"/>
    <mergeCell ref="G1:I1"/>
    <mergeCell ref="A1:F1"/>
    <mergeCell ref="C6:G6"/>
    <mergeCell ref="H6:K6"/>
    <mergeCell ref="A4:K4"/>
  </mergeCells>
  <phoneticPr fontId="0" type="noConversion"/>
  <hyperlinks>
    <hyperlink ref="G1" location="Indhold!A1" display="Tilbage til indholdsoversigten"/>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activeCell="E8" sqref="E8"/>
    </sheetView>
  </sheetViews>
  <sheetFormatPr defaultColWidth="9.140625" defaultRowHeight="12.75"/>
  <cols>
    <col min="1" max="1" width="26.5703125" style="759" bestFit="1" customWidth="1"/>
    <col min="2" max="2" width="26.7109375" style="759" customWidth="1"/>
    <col min="3" max="7" width="21.7109375" style="759" customWidth="1"/>
    <col min="8" max="8" width="25.7109375" style="759" customWidth="1"/>
    <col min="9" max="16384" width="9.140625" style="759"/>
  </cols>
  <sheetData>
    <row r="1" spans="1:19" ht="21" thickBot="1">
      <c r="A1" s="942" t="s">
        <v>894</v>
      </c>
      <c r="B1" s="943"/>
      <c r="C1" s="943"/>
      <c r="D1" s="943"/>
      <c r="E1" s="943"/>
      <c r="F1" s="943"/>
      <c r="G1" s="943"/>
      <c r="H1" s="5" t="s">
        <v>77</v>
      </c>
    </row>
    <row r="2" spans="1:19" ht="20.25">
      <c r="A2" s="377"/>
      <c r="B2" s="377"/>
      <c r="C2" s="761"/>
      <c r="D2" s="378"/>
      <c r="E2" s="378"/>
      <c r="F2" s="378"/>
      <c r="G2" s="761"/>
      <c r="H2" s="761"/>
    </row>
    <row r="3" spans="1:19" ht="21" thickBot="1">
      <c r="A3" s="377"/>
      <c r="B3" s="377"/>
      <c r="C3" s="761"/>
      <c r="D3" s="378"/>
      <c r="E3" s="378"/>
      <c r="F3" s="378"/>
      <c r="G3" s="761"/>
      <c r="H3" s="761"/>
    </row>
    <row r="4" spans="1:19" ht="12.75" customHeight="1">
      <c r="A4" s="995" t="s">
        <v>833</v>
      </c>
      <c r="B4" s="996"/>
      <c r="C4" s="996"/>
      <c r="D4" s="996"/>
      <c r="E4" s="996"/>
      <c r="F4" s="996"/>
      <c r="G4" s="996"/>
      <c r="H4" s="997"/>
    </row>
    <row r="5" spans="1:19" ht="12.75" customHeight="1" thickBot="1">
      <c r="A5" s="998" t="s">
        <v>834</v>
      </c>
      <c r="B5" s="999"/>
      <c r="C5" s="999"/>
      <c r="D5" s="999"/>
      <c r="E5" s="999"/>
      <c r="F5" s="999"/>
      <c r="G5" s="999"/>
      <c r="H5" s="1000"/>
    </row>
    <row r="6" spans="1:19">
      <c r="A6" s="310"/>
      <c r="B6" s="2"/>
      <c r="C6" s="571"/>
      <c r="D6" s="571"/>
      <c r="E6" s="571"/>
      <c r="F6" s="992" t="s">
        <v>80</v>
      </c>
      <c r="G6" s="993"/>
      <c r="H6" s="994"/>
    </row>
    <row r="7" spans="1:19" ht="48" customHeight="1">
      <c r="A7" s="565" t="s">
        <v>396</v>
      </c>
      <c r="B7" s="564" t="s">
        <v>138</v>
      </c>
      <c r="C7" s="564" t="s">
        <v>67</v>
      </c>
      <c r="D7" s="564" t="s">
        <v>68</v>
      </c>
      <c r="E7" s="564" t="s">
        <v>136</v>
      </c>
      <c r="F7" s="566" t="s">
        <v>67</v>
      </c>
      <c r="G7" s="564" t="s">
        <v>68</v>
      </c>
      <c r="H7" s="572" t="s">
        <v>136</v>
      </c>
    </row>
    <row r="8" spans="1:19">
      <c r="A8" s="94">
        <v>3007</v>
      </c>
      <c r="B8" s="761" t="s">
        <v>69</v>
      </c>
      <c r="C8" s="278">
        <v>96780</v>
      </c>
      <c r="D8" s="874">
        <v>91830</v>
      </c>
      <c r="E8" s="278">
        <v>8420</v>
      </c>
      <c r="F8" s="567">
        <f>+C8*1.04</f>
        <v>100651.2</v>
      </c>
      <c r="G8" s="383">
        <f>+D8*1.04</f>
        <v>95503.2</v>
      </c>
      <c r="H8" s="573">
        <f>+E8*1.04</f>
        <v>8756.8000000000011</v>
      </c>
      <c r="I8" s="120"/>
    </row>
    <row r="9" spans="1:19">
      <c r="A9" s="574">
        <v>2995</v>
      </c>
      <c r="B9" s="761" t="s">
        <v>471</v>
      </c>
      <c r="C9" s="278">
        <v>96780</v>
      </c>
      <c r="D9" s="874">
        <v>91830</v>
      </c>
      <c r="E9" s="278">
        <v>8420</v>
      </c>
      <c r="F9" s="567">
        <f>+F8</f>
        <v>100651.2</v>
      </c>
      <c r="G9" s="383">
        <f t="shared" ref="G9:H9" si="0">+G8</f>
        <v>95503.2</v>
      </c>
      <c r="H9" s="573">
        <f t="shared" si="0"/>
        <v>8756.8000000000011</v>
      </c>
      <c r="I9" s="120"/>
    </row>
    <row r="10" spans="1:19">
      <c r="A10" s="94">
        <v>3013</v>
      </c>
      <c r="B10" s="761" t="s">
        <v>70</v>
      </c>
      <c r="C10" s="278">
        <v>63700</v>
      </c>
      <c r="D10" s="383" t="s">
        <v>194</v>
      </c>
      <c r="E10" s="278">
        <v>7490</v>
      </c>
      <c r="F10" s="567">
        <f>+C10*1.04</f>
        <v>66248</v>
      </c>
      <c r="G10" s="383" t="s">
        <v>194</v>
      </c>
      <c r="H10" s="573">
        <f>+E10*1.04</f>
        <v>7789.6</v>
      </c>
      <c r="I10" s="120"/>
    </row>
    <row r="11" spans="1:19">
      <c r="A11" s="94"/>
      <c r="B11" s="761" t="s">
        <v>260</v>
      </c>
      <c r="C11" s="278">
        <v>5590</v>
      </c>
      <c r="D11" s="383" t="s">
        <v>194</v>
      </c>
      <c r="E11" s="383" t="s">
        <v>194</v>
      </c>
      <c r="F11" s="567">
        <f>+C11*1.04</f>
        <v>5813.6</v>
      </c>
      <c r="G11" s="383" t="s">
        <v>194</v>
      </c>
      <c r="H11" s="573" t="s">
        <v>194</v>
      </c>
      <c r="I11" s="120"/>
    </row>
    <row r="12" spans="1:19">
      <c r="A12" s="574"/>
      <c r="B12" s="121" t="s">
        <v>472</v>
      </c>
      <c r="C12" s="278">
        <v>5590</v>
      </c>
      <c r="D12" s="570" t="s">
        <v>194</v>
      </c>
      <c r="E12" s="570" t="s">
        <v>194</v>
      </c>
      <c r="F12" s="568">
        <f>+F11</f>
        <v>5813.6</v>
      </c>
      <c r="G12" s="570" t="s">
        <v>194</v>
      </c>
      <c r="H12" s="575" t="s">
        <v>194</v>
      </c>
      <c r="I12" s="120"/>
    </row>
    <row r="13" spans="1:19" ht="13.5" thickBot="1">
      <c r="A13" s="576"/>
      <c r="B13" s="250" t="s">
        <v>261</v>
      </c>
      <c r="C13" s="715">
        <v>3280</v>
      </c>
      <c r="D13" s="311" t="s">
        <v>194</v>
      </c>
      <c r="E13" s="311" t="s">
        <v>194</v>
      </c>
      <c r="F13" s="569">
        <f>+C13*1.04</f>
        <v>3411.2000000000003</v>
      </c>
      <c r="G13" s="311" t="s">
        <v>194</v>
      </c>
      <c r="H13" s="577" t="s">
        <v>194</v>
      </c>
    </row>
    <row r="14" spans="1:19" ht="13.5" thickBot="1">
      <c r="A14" s="302"/>
      <c r="B14" s="3"/>
      <c r="C14" s="3"/>
      <c r="D14" s="3"/>
      <c r="E14" s="3"/>
      <c r="F14" s="3"/>
      <c r="G14" s="3"/>
      <c r="H14" s="97"/>
      <c r="L14" s="290"/>
      <c r="M14" s="290"/>
      <c r="N14" s="290"/>
      <c r="O14" s="290"/>
      <c r="P14" s="290"/>
      <c r="Q14" s="290"/>
      <c r="R14" s="290"/>
      <c r="S14" s="290"/>
    </row>
    <row r="15" spans="1:19" ht="12.75" customHeight="1">
      <c r="A15" s="367"/>
      <c r="B15" s="367"/>
      <c r="C15" s="367"/>
      <c r="D15" s="367"/>
      <c r="E15" s="367"/>
      <c r="F15" s="367"/>
      <c r="G15" s="367"/>
      <c r="H15" s="367"/>
      <c r="I15" s="367"/>
      <c r="N15" s="120"/>
      <c r="O15" s="120"/>
      <c r="P15" s="120"/>
      <c r="Q15" s="120"/>
      <c r="R15" s="120"/>
      <c r="S15" s="120"/>
    </row>
    <row r="16" spans="1:19" ht="12.4" customHeight="1">
      <c r="A16" s="367"/>
      <c r="B16" s="367"/>
      <c r="C16" s="367"/>
      <c r="D16" s="367"/>
      <c r="E16" s="367"/>
      <c r="F16" s="367"/>
      <c r="G16" s="367"/>
      <c r="H16" s="367"/>
      <c r="I16" s="367"/>
      <c r="L16" s="35"/>
      <c r="N16" s="120"/>
      <c r="O16" s="120"/>
      <c r="P16" s="120"/>
      <c r="Q16" s="120"/>
      <c r="R16" s="120"/>
      <c r="S16" s="120"/>
    </row>
    <row r="17" spans="12:19" ht="29.25" customHeight="1">
      <c r="N17" s="120"/>
      <c r="O17" s="120"/>
      <c r="P17" s="120"/>
      <c r="Q17" s="120"/>
      <c r="R17" s="120"/>
      <c r="S17" s="120"/>
    </row>
    <row r="18" spans="12:19">
      <c r="N18" s="120"/>
      <c r="O18" s="120"/>
      <c r="P18" s="120"/>
      <c r="Q18" s="120"/>
      <c r="R18" s="120"/>
      <c r="S18" s="120"/>
    </row>
    <row r="19" spans="12:19">
      <c r="L19" s="35"/>
      <c r="M19" s="35"/>
      <c r="N19" s="138"/>
      <c r="O19" s="138"/>
      <c r="P19" s="138"/>
      <c r="Q19" s="138"/>
      <c r="R19" s="138"/>
      <c r="S19" s="138"/>
    </row>
    <row r="20" spans="12:19">
      <c r="L20" s="35"/>
      <c r="M20" s="35"/>
      <c r="N20" s="138"/>
      <c r="O20" s="138"/>
      <c r="P20" s="138"/>
      <c r="Q20" s="138"/>
      <c r="R20" s="138"/>
      <c r="S20" s="138"/>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activeCell="F13" sqref="F13"/>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5"/>
  <sheetViews>
    <sheetView zoomScaleNormal="100" workbookViewId="0">
      <selection activeCell="B24" sqref="B24"/>
    </sheetView>
  </sheetViews>
  <sheetFormatPr defaultColWidth="9.140625" defaultRowHeight="12.75"/>
  <cols>
    <col min="1" max="1" width="15" style="759" customWidth="1"/>
    <col min="2" max="2" width="31.7109375" style="759" customWidth="1"/>
    <col min="3" max="3" width="20.140625" style="759" customWidth="1"/>
    <col min="4" max="4" width="12.5703125" style="759" customWidth="1"/>
    <col min="5" max="5" width="13.5703125" style="759" customWidth="1"/>
    <col min="6" max="6" width="14.42578125" style="759" customWidth="1"/>
    <col min="7" max="7" width="15.28515625" style="759" customWidth="1"/>
    <col min="8" max="8" width="12.42578125" style="759" customWidth="1"/>
    <col min="9" max="9" width="13" style="759" customWidth="1"/>
    <col min="10" max="10" width="20.28515625" style="759" customWidth="1"/>
    <col min="11" max="16384" width="9.140625" style="759"/>
  </cols>
  <sheetData>
    <row r="1" spans="1:10" ht="21" thickBot="1">
      <c r="A1" s="942" t="s">
        <v>894</v>
      </c>
      <c r="B1" s="943"/>
      <c r="C1" s="943"/>
      <c r="D1" s="943"/>
      <c r="E1" s="943"/>
      <c r="F1" s="943"/>
      <c r="G1" s="943"/>
      <c r="H1" s="940" t="s">
        <v>77</v>
      </c>
      <c r="I1" s="940"/>
      <c r="J1" s="941"/>
    </row>
    <row r="2" spans="1:10" ht="20.25">
      <c r="A2" s="377"/>
      <c r="B2" s="377"/>
      <c r="C2" s="761"/>
      <c r="D2" s="378"/>
      <c r="E2" s="378"/>
      <c r="F2" s="378"/>
    </row>
    <row r="3" spans="1:10" ht="12.75" customHeight="1" thickBot="1">
      <c r="B3" s="759" t="s">
        <v>398</v>
      </c>
    </row>
    <row r="4" spans="1:10" ht="13.5" thickBot="1">
      <c r="A4" s="929" t="s">
        <v>835</v>
      </c>
      <c r="B4" s="968"/>
      <c r="C4" s="968"/>
      <c r="D4" s="968"/>
      <c r="E4" s="968"/>
      <c r="F4" s="968"/>
      <c r="G4" s="968"/>
      <c r="H4" s="968"/>
      <c r="I4" s="968"/>
      <c r="J4" s="969"/>
    </row>
    <row r="5" spans="1:10">
      <c r="A5" s="574"/>
      <c r="B5" s="121"/>
      <c r="C5" s="121"/>
      <c r="D5" s="241"/>
      <c r="E5" s="241"/>
      <c r="F5" s="121"/>
      <c r="G5" s="121"/>
      <c r="H5" s="121"/>
      <c r="I5" s="121"/>
      <c r="J5" s="393"/>
    </row>
    <row r="6" spans="1:10">
      <c r="A6" s="580"/>
      <c r="B6" s="768" t="s">
        <v>39</v>
      </c>
      <c r="C6" s="971" t="s">
        <v>41</v>
      </c>
      <c r="D6" s="971"/>
      <c r="E6" s="971"/>
      <c r="F6" s="972"/>
      <c r="G6" s="970" t="s">
        <v>40</v>
      </c>
      <c r="H6" s="971"/>
      <c r="I6" s="971"/>
      <c r="J6" s="1003"/>
    </row>
    <row r="7" spans="1:10" ht="25.5">
      <c r="A7" s="581" t="s">
        <v>146</v>
      </c>
      <c r="B7" s="241" t="s">
        <v>255</v>
      </c>
      <c r="C7" s="243" t="s">
        <v>187</v>
      </c>
      <c r="D7" s="243" t="s">
        <v>147</v>
      </c>
      <c r="E7" s="243" t="s">
        <v>188</v>
      </c>
      <c r="F7" s="243" t="s">
        <v>189</v>
      </c>
      <c r="G7" s="244" t="s">
        <v>187</v>
      </c>
      <c r="H7" s="243" t="s">
        <v>147</v>
      </c>
      <c r="I7" s="243" t="s">
        <v>188</v>
      </c>
      <c r="J7" s="582" t="s">
        <v>189</v>
      </c>
    </row>
    <row r="8" spans="1:10">
      <c r="A8" s="583" t="s">
        <v>148</v>
      </c>
      <c r="B8" s="245"/>
      <c r="C8" s="356" t="s">
        <v>257</v>
      </c>
      <c r="D8" s="578" t="s">
        <v>269</v>
      </c>
      <c r="E8" s="578" t="s">
        <v>258</v>
      </c>
      <c r="F8" s="578" t="s">
        <v>258</v>
      </c>
      <c r="G8" s="579" t="s">
        <v>257</v>
      </c>
      <c r="H8" s="578" t="s">
        <v>269</v>
      </c>
      <c r="I8" s="578" t="s">
        <v>258</v>
      </c>
      <c r="J8" s="584" t="s">
        <v>258</v>
      </c>
    </row>
    <row r="9" spans="1:10" s="35" customFormat="1">
      <c r="A9" s="587">
        <v>3009</v>
      </c>
      <c r="B9" s="588" t="s">
        <v>859</v>
      </c>
      <c r="C9" s="246">
        <v>54820</v>
      </c>
      <c r="D9" s="246">
        <v>13280</v>
      </c>
      <c r="E9" s="246">
        <v>6840</v>
      </c>
      <c r="F9" s="246">
        <v>9660</v>
      </c>
      <c r="G9" s="770">
        <v>52210</v>
      </c>
      <c r="H9" s="246">
        <v>12650</v>
      </c>
      <c r="I9" s="246">
        <v>6220</v>
      </c>
      <c r="J9" s="438">
        <v>9470</v>
      </c>
    </row>
    <row r="10" spans="1:10" s="35" customFormat="1">
      <c r="A10" s="587"/>
      <c r="B10" s="588" t="s">
        <v>860</v>
      </c>
      <c r="C10" s="246">
        <v>50710</v>
      </c>
      <c r="D10" s="246">
        <v>13280</v>
      </c>
      <c r="E10" s="246">
        <v>6840</v>
      </c>
      <c r="F10" s="246">
        <v>9660</v>
      </c>
      <c r="G10" s="776">
        <v>48300</v>
      </c>
      <c r="H10" s="246">
        <v>12650</v>
      </c>
      <c r="I10" s="246">
        <v>6220</v>
      </c>
      <c r="J10" s="438">
        <v>9470</v>
      </c>
    </row>
    <row r="11" spans="1:10" s="35" customFormat="1">
      <c r="A11" s="587">
        <v>3003</v>
      </c>
      <c r="B11" s="588" t="s">
        <v>225</v>
      </c>
      <c r="C11" s="246">
        <v>54820</v>
      </c>
      <c r="D11" s="822" t="s">
        <v>194</v>
      </c>
      <c r="E11" s="246">
        <v>6840</v>
      </c>
      <c r="F11" s="246">
        <v>9660</v>
      </c>
      <c r="G11" s="776">
        <v>52210</v>
      </c>
      <c r="H11" s="822" t="s">
        <v>194</v>
      </c>
      <c r="I11" s="246">
        <v>6220</v>
      </c>
      <c r="J11" s="438">
        <v>9470</v>
      </c>
    </row>
    <row r="12" spans="1:10" s="35" customFormat="1">
      <c r="A12" s="587">
        <v>3017</v>
      </c>
      <c r="B12" s="588" t="s">
        <v>861</v>
      </c>
      <c r="C12" s="246">
        <v>65410</v>
      </c>
      <c r="D12" s="246">
        <v>9500</v>
      </c>
      <c r="E12" s="246">
        <v>8770</v>
      </c>
      <c r="F12" s="246">
        <v>9660</v>
      </c>
      <c r="G12" s="776">
        <v>62300</v>
      </c>
      <c r="H12" s="246">
        <v>9050</v>
      </c>
      <c r="I12" s="246">
        <v>7970</v>
      </c>
      <c r="J12" s="438">
        <v>9470</v>
      </c>
    </row>
    <row r="13" spans="1:10" s="35" customFormat="1">
      <c r="A13" s="587"/>
      <c r="B13" s="588" t="s">
        <v>862</v>
      </c>
      <c r="C13" s="246">
        <v>60510</v>
      </c>
      <c r="D13" s="246">
        <v>9500</v>
      </c>
      <c r="E13" s="246">
        <v>8770</v>
      </c>
      <c r="F13" s="246">
        <v>9660</v>
      </c>
      <c r="G13" s="776">
        <v>57630</v>
      </c>
      <c r="H13" s="246">
        <v>9050</v>
      </c>
      <c r="I13" s="246">
        <v>7970</v>
      </c>
      <c r="J13" s="438">
        <v>9470</v>
      </c>
    </row>
    <row r="14" spans="1:10">
      <c r="A14" s="587">
        <v>3046</v>
      </c>
      <c r="B14" s="588" t="s">
        <v>29</v>
      </c>
      <c r="C14" s="246">
        <v>46330</v>
      </c>
      <c r="D14" s="246">
        <v>9500</v>
      </c>
      <c r="E14" s="246">
        <v>8770</v>
      </c>
      <c r="F14" s="246">
        <v>9660</v>
      </c>
      <c r="G14" s="776">
        <v>44120</v>
      </c>
      <c r="H14" s="246">
        <v>9050</v>
      </c>
      <c r="I14" s="246">
        <v>7970</v>
      </c>
      <c r="J14" s="438">
        <v>9470</v>
      </c>
    </row>
    <row r="15" spans="1:10">
      <c r="A15" s="585"/>
      <c r="B15" s="294" t="s">
        <v>397</v>
      </c>
      <c r="C15" s="333">
        <v>60480</v>
      </c>
      <c r="D15" s="333">
        <v>9500</v>
      </c>
      <c r="E15" s="333">
        <v>8770</v>
      </c>
      <c r="F15" s="333">
        <v>9660</v>
      </c>
      <c r="G15" s="776">
        <v>57600</v>
      </c>
      <c r="H15" s="246">
        <v>9050</v>
      </c>
      <c r="I15" s="246">
        <v>7970</v>
      </c>
      <c r="J15" s="438">
        <v>9470</v>
      </c>
    </row>
    <row r="16" spans="1:10">
      <c r="A16" s="585">
        <v>3021</v>
      </c>
      <c r="B16" s="294" t="s">
        <v>190</v>
      </c>
      <c r="C16" s="333">
        <v>85630</v>
      </c>
      <c r="D16" s="333">
        <v>20710</v>
      </c>
      <c r="E16" s="333">
        <v>11090</v>
      </c>
      <c r="F16" s="333">
        <v>9660</v>
      </c>
      <c r="G16" s="776">
        <v>81550</v>
      </c>
      <c r="H16" s="246">
        <v>19720</v>
      </c>
      <c r="I16" s="246">
        <v>10080</v>
      </c>
      <c r="J16" s="438">
        <v>9470</v>
      </c>
    </row>
    <row r="17" spans="1:10" s="761" customFormat="1">
      <c r="A17" s="585"/>
      <c r="B17" s="294" t="s">
        <v>856</v>
      </c>
      <c r="C17" s="333">
        <v>57090</v>
      </c>
      <c r="D17" s="333">
        <v>20710</v>
      </c>
      <c r="E17" s="333">
        <v>11090</v>
      </c>
      <c r="F17" s="333">
        <v>9660</v>
      </c>
      <c r="G17" s="776">
        <v>54370</v>
      </c>
      <c r="H17" s="246">
        <v>19720</v>
      </c>
      <c r="I17" s="246">
        <v>10080</v>
      </c>
      <c r="J17" s="438">
        <v>9470</v>
      </c>
    </row>
    <row r="18" spans="1:10">
      <c r="A18" s="585">
        <v>3079</v>
      </c>
      <c r="B18" s="294" t="s">
        <v>30</v>
      </c>
      <c r="C18" s="333">
        <v>42190</v>
      </c>
      <c r="D18" s="333">
        <v>13280</v>
      </c>
      <c r="E18" s="333">
        <v>7950</v>
      </c>
      <c r="F18" s="333">
        <v>9660</v>
      </c>
      <c r="G18" s="776">
        <v>40180</v>
      </c>
      <c r="H18" s="246">
        <v>12650</v>
      </c>
      <c r="I18" s="246">
        <v>7230</v>
      </c>
      <c r="J18" s="438">
        <v>9470</v>
      </c>
    </row>
    <row r="19" spans="1:10">
      <c r="A19" s="585">
        <v>3028</v>
      </c>
      <c r="B19" s="294" t="s">
        <v>27</v>
      </c>
      <c r="C19" s="333">
        <v>54820</v>
      </c>
      <c r="D19" s="246">
        <v>13280</v>
      </c>
      <c r="E19" s="333">
        <v>6840</v>
      </c>
      <c r="F19" s="333">
        <v>9660</v>
      </c>
      <c r="G19" s="776">
        <v>52210</v>
      </c>
      <c r="H19" s="246">
        <v>12650</v>
      </c>
      <c r="I19" s="246">
        <v>6220</v>
      </c>
      <c r="J19" s="438">
        <v>9470</v>
      </c>
    </row>
    <row r="20" spans="1:10" ht="13.5" customHeight="1">
      <c r="A20" s="585">
        <v>3001</v>
      </c>
      <c r="B20" s="294" t="s">
        <v>28</v>
      </c>
      <c r="C20" s="333">
        <v>74950</v>
      </c>
      <c r="D20" s="359" t="s">
        <v>194</v>
      </c>
      <c r="E20" s="333">
        <v>13610</v>
      </c>
      <c r="F20" s="333">
        <v>9660</v>
      </c>
      <c r="G20" s="776">
        <v>71380</v>
      </c>
      <c r="H20" s="822" t="s">
        <v>194</v>
      </c>
      <c r="I20" s="246">
        <v>12370</v>
      </c>
      <c r="J20" s="438">
        <v>9470</v>
      </c>
    </row>
    <row r="21" spans="1:10">
      <c r="A21" s="733">
        <v>3001</v>
      </c>
      <c r="B21" s="734" t="s">
        <v>322</v>
      </c>
      <c r="C21" s="334">
        <v>67120</v>
      </c>
      <c r="D21" s="735" t="s">
        <v>194</v>
      </c>
      <c r="E21" s="334">
        <v>13610</v>
      </c>
      <c r="F21" s="334">
        <v>9660</v>
      </c>
      <c r="G21" s="784">
        <v>63920</v>
      </c>
      <c r="H21" s="863" t="s">
        <v>194</v>
      </c>
      <c r="I21" s="469">
        <v>12370</v>
      </c>
      <c r="J21" s="864">
        <v>9470</v>
      </c>
    </row>
    <row r="22" spans="1:10" ht="12.75" customHeight="1">
      <c r="A22" s="21"/>
      <c r="B22" s="761"/>
      <c r="C22" s="361"/>
      <c r="D22" s="361"/>
      <c r="E22" s="361"/>
      <c r="F22" s="361"/>
      <c r="G22" s="361"/>
      <c r="H22" s="361"/>
      <c r="I22" s="34"/>
      <c r="J22" s="586"/>
    </row>
    <row r="23" spans="1:10">
      <c r="A23" s="587"/>
      <c r="B23" s="552" t="s">
        <v>878</v>
      </c>
      <c r="C23" s="588"/>
      <c r="D23" s="588"/>
      <c r="E23" s="588"/>
      <c r="F23" s="588"/>
      <c r="G23" s="588"/>
      <c r="H23" s="588"/>
      <c r="I23" s="588"/>
      <c r="J23" s="589"/>
    </row>
    <row r="24" spans="1:10" s="764" customFormat="1">
      <c r="A24" s="587"/>
      <c r="B24" s="588" t="s">
        <v>929</v>
      </c>
      <c r="C24" s="588"/>
      <c r="D24" s="588"/>
      <c r="E24" s="588"/>
      <c r="F24" s="588"/>
      <c r="G24" s="588"/>
      <c r="H24" s="588"/>
      <c r="I24" s="588"/>
      <c r="J24" s="589"/>
    </row>
    <row r="25" spans="1:10" s="922" customFormat="1">
      <c r="A25" s="588"/>
      <c r="B25" s="588"/>
      <c r="C25" s="588"/>
      <c r="D25" s="588"/>
      <c r="E25" s="588"/>
      <c r="F25" s="588"/>
      <c r="G25" s="588"/>
      <c r="H25" s="588"/>
      <c r="I25" s="588"/>
      <c r="J25" s="589"/>
    </row>
    <row r="26" spans="1:10" s="887" customFormat="1" ht="25.5">
      <c r="B26" s="899" t="s">
        <v>923</v>
      </c>
      <c r="C26" s="898">
        <v>481920</v>
      </c>
      <c r="D26" s="588" t="s">
        <v>368</v>
      </c>
      <c r="E26" s="588"/>
      <c r="F26" s="588"/>
      <c r="G26" s="588"/>
      <c r="H26" s="588"/>
      <c r="I26" s="588"/>
      <c r="J26" s="589"/>
    </row>
    <row r="27" spans="1:10" s="887" customFormat="1">
      <c r="A27" s="587"/>
      <c r="B27" s="588"/>
      <c r="C27" s="588"/>
      <c r="D27" s="588"/>
      <c r="E27" s="588"/>
      <c r="F27" s="588"/>
      <c r="G27" s="588"/>
      <c r="H27" s="588"/>
      <c r="I27" s="588"/>
      <c r="J27" s="589"/>
    </row>
    <row r="28" spans="1:10" s="887" customFormat="1">
      <c r="A28" s="587"/>
      <c r="B28" s="890" t="s">
        <v>921</v>
      </c>
      <c r="C28" s="121"/>
      <c r="D28" s="588"/>
      <c r="E28" s="588"/>
      <c r="F28" s="588"/>
      <c r="G28" s="588"/>
      <c r="H28" s="588"/>
      <c r="I28" s="588"/>
      <c r="J28" s="589"/>
    </row>
    <row r="29" spans="1:10" s="887" customFormat="1">
      <c r="A29" s="587"/>
      <c r="B29" s="1001" t="s">
        <v>922</v>
      </c>
      <c r="C29" s="1002"/>
      <c r="D29" s="588"/>
      <c r="E29" s="588"/>
      <c r="F29" s="588"/>
      <c r="G29" s="588"/>
      <c r="H29" s="588"/>
      <c r="I29" s="588"/>
      <c r="J29" s="589"/>
    </row>
    <row r="30" spans="1:10" s="887" customFormat="1">
      <c r="A30" s="587"/>
      <c r="B30" s="891" t="s">
        <v>908</v>
      </c>
      <c r="C30" s="892">
        <v>10160</v>
      </c>
      <c r="D30" s="588"/>
      <c r="E30" s="588"/>
      <c r="F30" s="588"/>
      <c r="G30" s="588"/>
      <c r="H30" s="588"/>
      <c r="I30" s="588"/>
      <c r="J30" s="589"/>
    </row>
    <row r="31" spans="1:10" s="887" customFormat="1">
      <c r="A31" s="587"/>
      <c r="B31" s="891" t="s">
        <v>909</v>
      </c>
      <c r="C31" s="893">
        <f>C30</f>
        <v>10160</v>
      </c>
      <c r="D31" s="588"/>
      <c r="E31" s="588"/>
      <c r="F31" s="588"/>
      <c r="G31" s="588"/>
      <c r="H31" s="588"/>
      <c r="I31" s="588"/>
      <c r="J31" s="589"/>
    </row>
    <row r="32" spans="1:10" s="887" customFormat="1">
      <c r="A32" s="587"/>
      <c r="B32" s="891" t="s">
        <v>910</v>
      </c>
      <c r="C32" s="893">
        <f>C30</f>
        <v>10160</v>
      </c>
      <c r="D32" s="588"/>
      <c r="E32" s="588"/>
      <c r="F32" s="588"/>
      <c r="G32" s="588"/>
      <c r="H32" s="588"/>
      <c r="I32" s="588"/>
      <c r="J32" s="589"/>
    </row>
    <row r="33" spans="1:10" s="887" customFormat="1">
      <c r="A33" s="587"/>
      <c r="B33" s="894" t="s">
        <v>911</v>
      </c>
      <c r="C33" s="893">
        <f>C30</f>
        <v>10160</v>
      </c>
      <c r="D33" s="588"/>
      <c r="E33" s="588"/>
      <c r="F33" s="588"/>
      <c r="G33" s="588"/>
      <c r="H33" s="588"/>
      <c r="I33" s="588"/>
      <c r="J33" s="589"/>
    </row>
    <row r="34" spans="1:10" s="887" customFormat="1">
      <c r="A34" s="587"/>
      <c r="B34" s="895" t="s">
        <v>912</v>
      </c>
      <c r="C34" s="893">
        <f>C30</f>
        <v>10160</v>
      </c>
      <c r="D34" s="588"/>
      <c r="E34" s="588"/>
      <c r="F34" s="588"/>
      <c r="G34" s="588"/>
      <c r="H34" s="588"/>
      <c r="I34" s="588"/>
      <c r="J34" s="589"/>
    </row>
    <row r="35" spans="1:10" s="887" customFormat="1">
      <c r="A35" s="587"/>
      <c r="B35" s="896" t="s">
        <v>916</v>
      </c>
      <c r="C35" s="897">
        <f>C30</f>
        <v>10160</v>
      </c>
      <c r="D35" s="588"/>
      <c r="E35" s="588"/>
      <c r="F35" s="588"/>
      <c r="G35" s="588"/>
      <c r="H35" s="588"/>
      <c r="I35" s="588"/>
      <c r="J35" s="589"/>
    </row>
    <row r="36" spans="1:10" s="887" customFormat="1">
      <c r="A36" s="587"/>
      <c r="B36" s="588"/>
      <c r="C36" s="588"/>
      <c r="D36" s="588"/>
      <c r="E36" s="588"/>
      <c r="F36" s="588"/>
      <c r="G36" s="588"/>
      <c r="H36" s="588"/>
      <c r="I36" s="588"/>
      <c r="J36" s="589"/>
    </row>
    <row r="37" spans="1:10">
      <c r="A37" s="587"/>
      <c r="B37" s="588" t="s">
        <v>288</v>
      </c>
      <c r="C37" s="588" t="s">
        <v>289</v>
      </c>
      <c r="D37" s="588"/>
      <c r="E37" s="588"/>
      <c r="F37" s="588"/>
      <c r="G37" s="588"/>
      <c r="H37" s="588"/>
      <c r="I37" s="588"/>
      <c r="J37" s="589"/>
    </row>
    <row r="38" spans="1:10">
      <c r="A38" s="587"/>
      <c r="B38" s="588"/>
      <c r="C38" s="588"/>
      <c r="D38" s="588"/>
      <c r="E38" s="588"/>
      <c r="F38" s="588"/>
      <c r="G38" s="588"/>
      <c r="H38" s="588"/>
      <c r="I38" s="588"/>
      <c r="J38" s="589"/>
    </row>
    <row r="39" spans="1:10" ht="12.75" customHeight="1">
      <c r="A39" s="587"/>
      <c r="B39" s="588" t="s">
        <v>44</v>
      </c>
      <c r="C39" s="151">
        <v>922370</v>
      </c>
      <c r="D39" s="588" t="s">
        <v>368</v>
      </c>
      <c r="E39" s="588"/>
      <c r="F39" s="588"/>
      <c r="G39" s="588"/>
      <c r="H39" s="588"/>
      <c r="I39" s="588"/>
      <c r="J39" s="589"/>
    </row>
    <row r="40" spans="1:10">
      <c r="A40" s="587"/>
      <c r="B40" s="588" t="s">
        <v>217</v>
      </c>
      <c r="C40" s="151">
        <v>922370</v>
      </c>
      <c r="D40" s="588" t="s">
        <v>368</v>
      </c>
      <c r="E40" s="588"/>
      <c r="F40" s="588"/>
      <c r="G40" s="588"/>
      <c r="H40" s="588"/>
      <c r="I40" s="588"/>
      <c r="J40" s="589"/>
    </row>
    <row r="41" spans="1:10">
      <c r="A41" s="587"/>
      <c r="B41" s="588" t="s">
        <v>218</v>
      </c>
      <c r="C41" s="151">
        <v>230590</v>
      </c>
      <c r="D41" s="588" t="s">
        <v>368</v>
      </c>
      <c r="E41" s="588"/>
      <c r="F41" s="588"/>
      <c r="G41" s="588"/>
      <c r="H41" s="588"/>
      <c r="I41" s="588"/>
      <c r="J41" s="589"/>
    </row>
    <row r="42" spans="1:10">
      <c r="A42" s="587"/>
      <c r="B42" s="588" t="s">
        <v>290</v>
      </c>
      <c r="C42" s="151">
        <v>276710</v>
      </c>
      <c r="D42" s="588" t="s">
        <v>368</v>
      </c>
      <c r="E42" s="588"/>
      <c r="F42" s="588"/>
      <c r="G42" s="588"/>
      <c r="H42" s="588"/>
      <c r="I42" s="588"/>
      <c r="J42" s="589"/>
    </row>
    <row r="43" spans="1:10">
      <c r="A43" s="587"/>
      <c r="B43" s="588"/>
      <c r="C43" s="588"/>
      <c r="D43" s="588"/>
      <c r="E43" s="588"/>
      <c r="F43" s="588"/>
      <c r="G43" s="588"/>
      <c r="H43" s="588"/>
      <c r="I43" s="588"/>
      <c r="J43" s="589"/>
    </row>
    <row r="44" spans="1:10">
      <c r="A44" s="587"/>
      <c r="B44" s="823" t="s">
        <v>513</v>
      </c>
      <c r="C44" s="588"/>
      <c r="D44" s="588"/>
      <c r="E44" s="588"/>
      <c r="F44" s="588"/>
      <c r="G44" s="588"/>
      <c r="H44" s="588"/>
      <c r="I44" s="588"/>
      <c r="J44" s="589"/>
    </row>
    <row r="45" spans="1:10" ht="13.5" thickBot="1">
      <c r="A45" s="302"/>
      <c r="B45" s="3"/>
      <c r="C45" s="3"/>
      <c r="D45" s="3"/>
      <c r="E45" s="3"/>
      <c r="F45" s="3"/>
      <c r="G45" s="3"/>
      <c r="H45" s="3"/>
      <c r="I45" s="3"/>
      <c r="J45" s="97"/>
    </row>
  </sheetData>
  <customSheetViews>
    <customSheetView guid="{F165901F-2ED3-463B-B2D8-F03C10664774}">
      <selection sqref="A1:G1"/>
      <pageMargins left="0.75" right="0.75" top="1" bottom="1" header="0" footer="0"/>
      <pageSetup paperSize="9" orientation="portrait" r:id="rId1"/>
      <headerFooter alignWithMargins="0"/>
    </customSheetView>
    <customSheetView guid="{4815BE6A-DAE3-4DF6-B77E-1B568730B529}">
      <selection sqref="A1:G1"/>
      <pageMargins left="0.75" right="0.75" top="1" bottom="1" header="0" footer="0"/>
      <pageSetup paperSize="9" orientation="portrait" r:id="rId2"/>
      <headerFooter alignWithMargins="0"/>
    </customSheetView>
  </customSheetViews>
  <mergeCells count="6">
    <mergeCell ref="B29:C29"/>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F8"/>
  <sheetViews>
    <sheetView zoomScaleNormal="100" workbookViewId="0">
      <selection sqref="A1:C1"/>
    </sheetView>
  </sheetViews>
  <sheetFormatPr defaultColWidth="9.140625" defaultRowHeight="12.75"/>
  <cols>
    <col min="1" max="1" width="40.7109375" style="759" customWidth="1"/>
    <col min="2" max="2" width="16.7109375" style="759" customWidth="1"/>
    <col min="3" max="3" width="18.7109375" style="759" customWidth="1"/>
    <col min="4" max="16384" width="9.140625" style="759"/>
  </cols>
  <sheetData>
    <row r="1" spans="1:6" ht="21" thickBot="1">
      <c r="A1" s="942" t="s">
        <v>894</v>
      </c>
      <c r="B1" s="943"/>
      <c r="C1" s="943"/>
      <c r="D1" s="940" t="s">
        <v>77</v>
      </c>
      <c r="E1" s="940"/>
      <c r="F1" s="941"/>
    </row>
    <row r="2" spans="1:6" ht="20.25">
      <c r="A2" s="377"/>
      <c r="B2" s="377"/>
      <c r="C2" s="761"/>
      <c r="D2" s="378"/>
      <c r="E2" s="378"/>
      <c r="F2" s="378"/>
    </row>
    <row r="3" spans="1:6" ht="12.75" customHeight="1" thickBot="1"/>
    <row r="4" spans="1:6" ht="13.5" thickBot="1">
      <c r="A4" s="1004" t="s">
        <v>836</v>
      </c>
      <c r="B4" s="1005"/>
      <c r="C4" s="1005"/>
      <c r="D4" s="1005"/>
      <c r="E4" s="1005"/>
      <c r="F4" s="1006"/>
    </row>
    <row r="5" spans="1:6">
      <c r="A5" s="574"/>
      <c r="B5" s="121"/>
      <c r="C5" s="121"/>
      <c r="D5" s="761"/>
      <c r="E5" s="761"/>
      <c r="F5" s="762"/>
    </row>
    <row r="6" spans="1:6">
      <c r="A6" s="574"/>
      <c r="B6" s="121" t="s">
        <v>142</v>
      </c>
      <c r="C6" s="121" t="s">
        <v>143</v>
      </c>
      <c r="D6" s="761"/>
      <c r="E6" s="761"/>
      <c r="F6" s="762"/>
    </row>
    <row r="7" spans="1:6">
      <c r="A7" s="574" t="s">
        <v>144</v>
      </c>
      <c r="B7" s="278">
        <v>40470</v>
      </c>
      <c r="C7" s="278">
        <v>19160</v>
      </c>
      <c r="D7" s="761"/>
      <c r="E7" s="761"/>
      <c r="F7" s="762"/>
    </row>
    <row r="8" spans="1:6" ht="13.5" thickBot="1">
      <c r="A8" s="302"/>
      <c r="B8" s="3"/>
      <c r="C8" s="3"/>
      <c r="D8" s="3"/>
      <c r="E8" s="3"/>
      <c r="F8" s="97"/>
    </row>
  </sheetData>
  <customSheetViews>
    <customSheetView guid="{F165901F-2ED3-463B-B2D8-F03C10664774}">
      <selection sqref="A1:C1"/>
      <pageMargins left="0.75" right="0.75" top="1" bottom="1" header="0" footer="0"/>
      <pageSetup paperSize="9" orientation="portrait" r:id="rId1"/>
      <headerFooter alignWithMargins="0"/>
    </customSheetView>
    <customSheetView guid="{4815BE6A-DAE3-4DF6-B77E-1B568730B529}">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B23" sqref="B23"/>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42" t="s">
        <v>894</v>
      </c>
      <c r="B1" s="943"/>
      <c r="C1" s="943"/>
      <c r="D1" s="943"/>
      <c r="E1" s="943"/>
      <c r="F1" s="943"/>
      <c r="G1" s="940" t="s">
        <v>77</v>
      </c>
      <c r="H1" s="940"/>
      <c r="I1" s="941"/>
      <c r="J1" s="1"/>
    </row>
    <row r="3" spans="1:10" s="366" customFormat="1" ht="13.5" thickBot="1"/>
    <row r="4" spans="1:10" ht="13.5" thickBot="1">
      <c r="A4" s="1007" t="s">
        <v>837</v>
      </c>
      <c r="B4" s="1008"/>
      <c r="C4" s="1008"/>
      <c r="D4" s="1008"/>
      <c r="E4" s="1008"/>
      <c r="F4" s="1008"/>
      <c r="G4" s="1008"/>
      <c r="H4" s="1008"/>
      <c r="I4" s="1009"/>
    </row>
    <row r="5" spans="1:10">
      <c r="A5" s="400"/>
      <c r="B5" s="160"/>
      <c r="C5" s="160"/>
      <c r="D5" s="160"/>
      <c r="E5" s="160"/>
      <c r="F5" s="160"/>
      <c r="G5" s="160"/>
      <c r="H5" s="160"/>
      <c r="I5" s="370"/>
    </row>
    <row r="6" spans="1:10">
      <c r="A6" s="400"/>
      <c r="B6" s="160" t="s">
        <v>39</v>
      </c>
      <c r="C6" s="160" t="s">
        <v>40</v>
      </c>
      <c r="D6" s="160"/>
      <c r="E6" s="160" t="s">
        <v>41</v>
      </c>
      <c r="F6" s="160"/>
      <c r="G6" s="160"/>
      <c r="H6" s="160"/>
      <c r="I6" s="370"/>
    </row>
    <row r="7" spans="1:10">
      <c r="A7" s="400"/>
      <c r="B7" s="160" t="s">
        <v>255</v>
      </c>
      <c r="C7" s="160"/>
      <c r="D7" s="160"/>
      <c r="E7" s="160"/>
      <c r="F7" s="160"/>
      <c r="G7" s="160"/>
      <c r="H7" s="160"/>
      <c r="I7" s="370"/>
    </row>
    <row r="8" spans="1:10">
      <c r="A8" s="400"/>
      <c r="B8" s="160"/>
      <c r="C8" s="160"/>
      <c r="D8" s="160"/>
      <c r="E8" s="200"/>
      <c r="F8" s="160"/>
      <c r="G8" s="160"/>
      <c r="H8" s="160"/>
      <c r="I8" s="370"/>
    </row>
    <row r="9" spans="1:10">
      <c r="A9" s="400"/>
      <c r="B9" s="160" t="s">
        <v>401</v>
      </c>
      <c r="C9" s="256">
        <v>44210</v>
      </c>
      <c r="D9" s="160"/>
      <c r="E9" s="590">
        <f>C9*1.11</f>
        <v>49073.100000000006</v>
      </c>
      <c r="F9" s="591"/>
      <c r="G9" s="160"/>
      <c r="H9" s="160"/>
      <c r="I9" s="370"/>
    </row>
    <row r="10" spans="1:10">
      <c r="A10" s="400"/>
      <c r="B10" s="160" t="s">
        <v>400</v>
      </c>
      <c r="C10" s="256">
        <v>23220</v>
      </c>
      <c r="D10" s="160"/>
      <c r="E10" s="590">
        <f>C10*1.11</f>
        <v>25774.2</v>
      </c>
      <c r="F10" s="591"/>
      <c r="G10" s="160"/>
      <c r="H10" s="160"/>
      <c r="I10" s="370"/>
    </row>
    <row r="11" spans="1:10" ht="13.5" thickBot="1">
      <c r="A11" s="421"/>
      <c r="B11" s="198"/>
      <c r="C11" s="198"/>
      <c r="D11" s="198"/>
      <c r="E11" s="199"/>
      <c r="F11" s="198"/>
      <c r="G11" s="198"/>
      <c r="H11" s="198"/>
      <c r="I11" s="420"/>
    </row>
    <row r="12" spans="1:10" s="366" customFormat="1">
      <c r="A12" s="160"/>
      <c r="B12" s="160"/>
      <c r="C12" s="160"/>
      <c r="D12" s="160"/>
      <c r="E12" s="200"/>
      <c r="F12" s="160"/>
      <c r="G12" s="160"/>
      <c r="H12" s="160"/>
      <c r="I12" s="160"/>
    </row>
    <row r="13" spans="1:10" ht="13.5" thickBot="1">
      <c r="A13" s="160"/>
      <c r="B13" s="160"/>
      <c r="C13" s="160"/>
      <c r="D13" s="160"/>
      <c r="E13" s="200"/>
      <c r="F13" s="160"/>
      <c r="G13" s="160"/>
      <c r="H13" s="160"/>
      <c r="I13" s="160"/>
    </row>
    <row r="14" spans="1:10" ht="13.5" thickBot="1">
      <c r="A14" s="1007" t="s">
        <v>838</v>
      </c>
      <c r="B14" s="1008"/>
      <c r="C14" s="1008"/>
      <c r="D14" s="1008"/>
      <c r="E14" s="1008"/>
      <c r="F14" s="1008"/>
      <c r="G14" s="1008"/>
      <c r="H14" s="1008"/>
      <c r="I14" s="1009"/>
    </row>
    <row r="15" spans="1:10">
      <c r="A15" s="400"/>
      <c r="B15" s="160"/>
      <c r="C15" s="160"/>
      <c r="D15" s="160"/>
      <c r="E15" s="160"/>
      <c r="F15" s="160"/>
      <c r="G15" s="160"/>
      <c r="H15" s="160"/>
      <c r="I15" s="370"/>
    </row>
    <row r="16" spans="1:10">
      <c r="A16" s="400"/>
      <c r="B16" s="177" t="s">
        <v>399</v>
      </c>
      <c r="C16" s="177"/>
      <c r="D16" s="160"/>
      <c r="E16" s="160"/>
      <c r="F16" s="160"/>
      <c r="G16" s="160"/>
      <c r="H16" s="160"/>
      <c r="I16" s="370"/>
    </row>
    <row r="17" spans="1:9">
      <c r="A17" s="400"/>
      <c r="B17" s="160" t="s">
        <v>461</v>
      </c>
      <c r="C17" s="821">
        <v>400000</v>
      </c>
      <c r="D17" s="160"/>
      <c r="E17" s="160"/>
      <c r="F17" s="160"/>
      <c r="G17" s="160"/>
      <c r="H17" s="160"/>
      <c r="I17" s="370"/>
    </row>
    <row r="18" spans="1:9">
      <c r="A18" s="400"/>
      <c r="B18" s="160" t="s">
        <v>462</v>
      </c>
      <c r="C18" s="821">
        <v>400000</v>
      </c>
      <c r="D18" s="160"/>
      <c r="E18" s="160"/>
      <c r="F18" s="160"/>
      <c r="G18" s="160"/>
      <c r="H18" s="160"/>
      <c r="I18" s="370"/>
    </row>
    <row r="19" spans="1:9">
      <c r="A19" s="400"/>
      <c r="B19" s="160" t="s">
        <v>463</v>
      </c>
      <c r="C19" s="821">
        <v>400000</v>
      </c>
      <c r="D19" s="160"/>
      <c r="E19" s="160"/>
      <c r="F19" s="160"/>
      <c r="G19" s="160"/>
      <c r="H19" s="160"/>
      <c r="I19" s="370"/>
    </row>
    <row r="20" spans="1:9">
      <c r="A20" s="400"/>
      <c r="B20" s="160" t="s">
        <v>464</v>
      </c>
      <c r="C20" s="821">
        <v>400000</v>
      </c>
      <c r="D20" s="160"/>
      <c r="E20" s="160"/>
      <c r="F20" s="160"/>
      <c r="G20" s="160"/>
      <c r="H20" s="160"/>
      <c r="I20" s="370"/>
    </row>
    <row r="21" spans="1:9">
      <c r="A21" s="400"/>
      <c r="B21" s="160" t="s">
        <v>465</v>
      </c>
      <c r="C21" s="821">
        <v>400000</v>
      </c>
      <c r="D21" s="160"/>
      <c r="E21" s="160"/>
      <c r="F21" s="160"/>
      <c r="G21" s="160"/>
      <c r="H21" s="160"/>
      <c r="I21" s="370"/>
    </row>
    <row r="22" spans="1:9" s="883" customFormat="1">
      <c r="A22" s="400"/>
      <c r="B22" s="160" t="s">
        <v>920</v>
      </c>
      <c r="C22" s="821">
        <v>400000</v>
      </c>
      <c r="D22" s="160"/>
      <c r="E22" s="160"/>
      <c r="F22" s="160"/>
      <c r="G22" s="160"/>
      <c r="H22" s="160"/>
      <c r="I22" s="370"/>
    </row>
    <row r="23" spans="1:9">
      <c r="A23" s="400"/>
      <c r="B23" s="160" t="s">
        <v>466</v>
      </c>
      <c r="C23" s="821">
        <v>400000</v>
      </c>
      <c r="D23" s="160"/>
      <c r="E23" s="160"/>
      <c r="F23" s="160"/>
      <c r="G23" s="160"/>
      <c r="H23" s="160"/>
      <c r="I23" s="370"/>
    </row>
    <row r="24" spans="1:9">
      <c r="A24" s="400"/>
      <c r="B24" s="160" t="s">
        <v>414</v>
      </c>
      <c r="C24" s="821">
        <v>400000</v>
      </c>
      <c r="D24" s="160"/>
      <c r="E24" s="160"/>
      <c r="F24" s="160"/>
      <c r="G24" s="160"/>
      <c r="H24" s="160"/>
      <c r="I24" s="370"/>
    </row>
    <row r="25" spans="1:9" ht="13.5" thickBot="1">
      <c r="A25" s="421"/>
      <c r="B25" s="198"/>
      <c r="C25" s="198"/>
      <c r="D25" s="198"/>
      <c r="E25" s="198"/>
      <c r="F25" s="198"/>
      <c r="G25" s="198"/>
      <c r="H25" s="198"/>
      <c r="I25" s="420"/>
    </row>
  </sheetData>
  <customSheetViews>
    <customSheetView guid="{F165901F-2ED3-463B-B2D8-F03C10664774}">
      <selection sqref="A1:F1"/>
      <pageMargins left="0.7" right="0.7" top="0.75" bottom="0.75" header="0.3" footer="0.3"/>
    </customSheetView>
    <customSheetView guid="{4815BE6A-DAE3-4DF6-B77E-1B568730B529}">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4" zoomScale="71" zoomScaleNormal="100" workbookViewId="0">
      <selection activeCell="L21" sqref="L21"/>
    </sheetView>
  </sheetViews>
  <sheetFormatPr defaultColWidth="9.140625" defaultRowHeight="12.75"/>
  <cols>
    <col min="1" max="1" width="32.7109375" style="759" bestFit="1" customWidth="1"/>
    <col min="2" max="2" width="18" style="759" customWidth="1"/>
    <col min="3" max="3" width="9.140625" style="759"/>
    <col min="4" max="4" width="24.28515625" style="759" bestFit="1" customWidth="1"/>
    <col min="5" max="5" width="18" style="759" customWidth="1"/>
    <col min="6" max="16384" width="9.140625" style="759"/>
  </cols>
  <sheetData>
    <row r="1" spans="1:8" ht="21" thickBot="1">
      <c r="A1" s="942" t="s">
        <v>894</v>
      </c>
      <c r="B1" s="943"/>
      <c r="C1" s="943"/>
      <c r="D1" s="943"/>
      <c r="E1" s="943"/>
      <c r="F1" s="940" t="s">
        <v>77</v>
      </c>
      <c r="G1" s="940"/>
      <c r="H1" s="941"/>
    </row>
    <row r="3" spans="1:8" ht="13.5" thickBot="1"/>
    <row r="4" spans="1:8" ht="13.5" thickBot="1">
      <c r="A4" s="955" t="s">
        <v>839</v>
      </c>
      <c r="B4" s="956"/>
      <c r="C4" s="956"/>
      <c r="D4" s="956"/>
      <c r="E4" s="956"/>
      <c r="F4" s="957"/>
    </row>
    <row r="5" spans="1:8">
      <c r="A5" s="592"/>
      <c r="B5" s="116"/>
      <c r="C5" s="116"/>
      <c r="D5" s="116"/>
      <c r="E5" s="127"/>
      <c r="F5" s="762"/>
    </row>
    <row r="6" spans="1:8" ht="25.5">
      <c r="A6" s="593" t="s">
        <v>345</v>
      </c>
      <c r="B6" s="135" t="s">
        <v>448</v>
      </c>
      <c r="C6" s="594"/>
      <c r="D6" s="116"/>
      <c r="E6" s="52"/>
      <c r="F6" s="762"/>
    </row>
    <row r="7" spans="1:8">
      <c r="A7" s="595" t="s">
        <v>449</v>
      </c>
      <c r="B7" s="278">
        <v>105110</v>
      </c>
      <c r="C7" s="113"/>
      <c r="D7" s="362"/>
      <c r="E7" s="52"/>
      <c r="F7" s="762"/>
    </row>
    <row r="8" spans="1:8">
      <c r="A8" s="595" t="s">
        <v>450</v>
      </c>
      <c r="B8" s="278">
        <v>19770</v>
      </c>
      <c r="C8" s="362"/>
      <c r="D8" s="116"/>
      <c r="E8" s="52"/>
      <c r="F8" s="762"/>
    </row>
    <row r="9" spans="1:8">
      <c r="A9" s="595" t="s">
        <v>451</v>
      </c>
      <c r="B9" s="278">
        <v>103190</v>
      </c>
      <c r="C9" s="362"/>
      <c r="D9" s="127"/>
      <c r="E9" s="52"/>
      <c r="F9" s="762"/>
    </row>
    <row r="10" spans="1:8">
      <c r="A10" s="596" t="s">
        <v>885</v>
      </c>
      <c r="B10" s="278">
        <v>47100</v>
      </c>
      <c r="C10" s="362"/>
      <c r="D10" s="127"/>
      <c r="E10" s="52"/>
      <c r="F10" s="762"/>
    </row>
    <row r="11" spans="1:8">
      <c r="A11" s="596" t="s">
        <v>490</v>
      </c>
      <c r="B11" s="278">
        <v>24150</v>
      </c>
      <c r="C11" s="362"/>
      <c r="D11" s="127"/>
      <c r="E11" s="52"/>
      <c r="F11" s="762"/>
    </row>
    <row r="12" spans="1:8">
      <c r="A12" s="592"/>
      <c r="B12" s="362"/>
      <c r="C12" s="362"/>
      <c r="D12" s="127"/>
      <c r="E12" s="52"/>
      <c r="F12" s="762"/>
    </row>
    <row r="13" spans="1:8" s="920" customFormat="1">
      <c r="A13" s="17" t="s">
        <v>926</v>
      </c>
      <c r="B13" s="362"/>
      <c r="C13" s="362"/>
      <c r="D13" s="127"/>
      <c r="E13" s="52"/>
      <c r="F13" s="921"/>
    </row>
    <row r="14" spans="1:8" ht="13.5" customHeight="1" thickBot="1">
      <c r="A14" s="607" t="s">
        <v>927</v>
      </c>
      <c r="B14" s="597"/>
      <c r="C14" s="597"/>
      <c r="D14" s="598"/>
      <c r="E14" s="599"/>
      <c r="F14" s="97"/>
    </row>
    <row r="15" spans="1:8" ht="13.5" customHeight="1">
      <c r="A15" s="54"/>
      <c r="B15" s="133"/>
      <c r="C15" s="133"/>
      <c r="D15" s="136"/>
      <c r="E15" s="41"/>
    </row>
    <row r="16" spans="1:8" ht="13.5" thickBot="1">
      <c r="A16" s="54"/>
      <c r="B16" s="132"/>
      <c r="C16" s="132"/>
      <c r="D16" s="132"/>
      <c r="E16" s="54"/>
    </row>
    <row r="17" spans="1:6" ht="13.5" thickBot="1">
      <c r="A17" s="955" t="s">
        <v>840</v>
      </c>
      <c r="B17" s="956"/>
      <c r="C17" s="956"/>
      <c r="D17" s="956"/>
      <c r="E17" s="956"/>
      <c r="F17" s="957"/>
    </row>
    <row r="18" spans="1:6">
      <c r="A18" s="592"/>
      <c r="B18" s="116"/>
      <c r="C18" s="116"/>
      <c r="D18" s="116"/>
      <c r="E18" s="116"/>
      <c r="F18" s="762"/>
    </row>
    <row r="19" spans="1:6" ht="15.75">
      <c r="A19" s="600"/>
      <c r="B19" s="135" t="s">
        <v>452</v>
      </c>
      <c r="C19" s="761"/>
      <c r="D19" s="131"/>
      <c r="E19" s="131"/>
      <c r="F19" s="762"/>
    </row>
    <row r="20" spans="1:6">
      <c r="A20" s="595" t="s">
        <v>491</v>
      </c>
      <c r="B20" s="278">
        <v>6580540</v>
      </c>
      <c r="C20" s="761"/>
      <c r="D20" s="601"/>
      <c r="E20" s="116"/>
      <c r="F20" s="762"/>
    </row>
    <row r="21" spans="1:6" ht="13.5" thickBot="1">
      <c r="A21" s="602" t="s">
        <v>492</v>
      </c>
      <c r="B21" s="490">
        <v>2012050</v>
      </c>
      <c r="C21" s="3"/>
      <c r="D21" s="603"/>
      <c r="E21" s="3"/>
      <c r="F21" s="97"/>
    </row>
    <row r="22" spans="1:6">
      <c r="A22" s="130"/>
      <c r="B22" s="129"/>
      <c r="C22" s="128"/>
      <c r="D22" s="116"/>
      <c r="E22" s="116"/>
    </row>
    <row r="23" spans="1:6" ht="13.5" thickBot="1">
      <c r="A23" s="116"/>
      <c r="B23" s="128"/>
      <c r="C23" s="128"/>
      <c r="D23" s="116"/>
      <c r="E23" s="116"/>
    </row>
    <row r="24" spans="1:6" ht="13.5" thickBot="1">
      <c r="A24" s="955" t="s">
        <v>841</v>
      </c>
      <c r="B24" s="956"/>
      <c r="C24" s="956"/>
      <c r="D24" s="956"/>
      <c r="E24" s="956"/>
      <c r="F24" s="957"/>
    </row>
    <row r="25" spans="1:6">
      <c r="A25" s="592"/>
      <c r="B25" s="128"/>
      <c r="C25" s="128"/>
      <c r="D25" s="116"/>
      <c r="E25" s="116"/>
      <c r="F25" s="762"/>
    </row>
    <row r="26" spans="1:6">
      <c r="A26" s="604" t="s">
        <v>453</v>
      </c>
      <c r="B26" s="127" t="s">
        <v>454</v>
      </c>
      <c r="C26" s="761"/>
      <c r="D26" s="116"/>
      <c r="E26" s="116"/>
      <c r="F26" s="762"/>
    </row>
    <row r="27" spans="1:6">
      <c r="A27" s="759" t="s">
        <v>892</v>
      </c>
      <c r="B27" s="278">
        <v>430</v>
      </c>
      <c r="C27" s="761"/>
      <c r="D27" s="292"/>
      <c r="E27" s="292"/>
      <c r="F27" s="762"/>
    </row>
    <row r="28" spans="1:6">
      <c r="A28" s="605" t="s">
        <v>456</v>
      </c>
      <c r="B28" s="759">
        <v>744</v>
      </c>
      <c r="C28" s="761"/>
      <c r="D28" s="292"/>
      <c r="E28" s="761"/>
      <c r="F28" s="762"/>
    </row>
    <row r="29" spans="1:6">
      <c r="A29" s="605" t="s">
        <v>455</v>
      </c>
      <c r="B29" s="278">
        <v>1725</v>
      </c>
      <c r="C29" s="761"/>
      <c r="E29" s="761"/>
      <c r="F29" s="762"/>
    </row>
    <row r="30" spans="1:6">
      <c r="A30" s="596" t="s">
        <v>457</v>
      </c>
      <c r="B30" s="278">
        <v>1684</v>
      </c>
      <c r="C30" s="761"/>
      <c r="D30" s="606"/>
      <c r="E30" s="761"/>
      <c r="F30" s="762"/>
    </row>
    <row r="31" spans="1:6">
      <c r="A31" s="596" t="s">
        <v>458</v>
      </c>
      <c r="B31" s="759">
        <v>671</v>
      </c>
      <c r="C31" s="761"/>
      <c r="D31" s="606"/>
      <c r="E31" s="761"/>
      <c r="F31" s="762"/>
    </row>
    <row r="32" spans="1:6">
      <c r="A32" s="596"/>
      <c r="B32" s="37"/>
      <c r="C32" s="761"/>
      <c r="D32" s="606"/>
      <c r="E32" s="761"/>
      <c r="F32" s="762"/>
    </row>
    <row r="33" spans="1:18">
      <c r="A33" s="17" t="s">
        <v>721</v>
      </c>
      <c r="B33" s="37"/>
      <c r="C33" s="761"/>
      <c r="D33" s="606"/>
      <c r="E33" s="761"/>
      <c r="F33" s="762"/>
    </row>
    <row r="34" spans="1:18" ht="13.5" thickBot="1">
      <c r="A34" s="607" t="s">
        <v>722</v>
      </c>
      <c r="B34" s="608"/>
      <c r="C34" s="3"/>
      <c r="D34" s="608"/>
      <c r="E34" s="609"/>
      <c r="F34" s="97"/>
    </row>
    <row r="35" spans="1:18">
      <c r="A35" s="298"/>
      <c r="B35" s="54"/>
      <c r="D35" s="54"/>
      <c r="E35" s="126"/>
    </row>
    <row r="36" spans="1:18" ht="13.5" thickBot="1">
      <c r="A36" s="134"/>
      <c r="B36" s="54"/>
      <c r="D36" s="54"/>
      <c r="E36" s="126"/>
    </row>
    <row r="37" spans="1:18" ht="12.75" customHeight="1" thickBot="1">
      <c r="A37" s="955" t="s">
        <v>842</v>
      </c>
      <c r="B37" s="956"/>
      <c r="C37" s="956"/>
      <c r="D37" s="956"/>
      <c r="E37" s="956"/>
      <c r="F37" s="956"/>
      <c r="G37" s="957"/>
      <c r="I37" s="714"/>
    </row>
    <row r="38" spans="1:18">
      <c r="A38" s="592"/>
      <c r="B38" s="128"/>
      <c r="C38" s="128"/>
      <c r="D38" s="116"/>
      <c r="E38" s="116"/>
      <c r="F38" s="761"/>
      <c r="G38" s="762"/>
    </row>
    <row r="39" spans="1:18" ht="12.75" customHeight="1">
      <c r="A39" s="610" t="s">
        <v>174</v>
      </c>
      <c r="B39" s="116"/>
      <c r="C39" s="116"/>
      <c r="D39" s="116"/>
      <c r="E39" s="116"/>
      <c r="F39" s="761"/>
      <c r="G39" s="762"/>
    </row>
    <row r="40" spans="1:18">
      <c r="A40" s="611" t="s">
        <v>459</v>
      </c>
      <c r="B40" s="125"/>
      <c r="C40" s="761"/>
      <c r="D40" s="116"/>
      <c r="E40" s="116"/>
      <c r="F40" s="761"/>
      <c r="G40" s="762"/>
    </row>
    <row r="41" spans="1:18">
      <c r="A41" s="592"/>
      <c r="B41" s="116"/>
      <c r="C41" s="761"/>
      <c r="D41" s="116"/>
      <c r="E41" s="116"/>
      <c r="F41" s="761"/>
      <c r="G41" s="762"/>
    </row>
    <row r="42" spans="1:18">
      <c r="A42" s="612" t="s">
        <v>844</v>
      </c>
      <c r="B42" s="613"/>
      <c r="C42" s="761"/>
      <c r="D42" s="116"/>
      <c r="E42" s="614"/>
      <c r="F42" s="761"/>
      <c r="G42" s="762"/>
    </row>
    <row r="43" spans="1:18">
      <c r="A43" s="612" t="s">
        <v>845</v>
      </c>
      <c r="B43" s="613"/>
      <c r="C43" s="761"/>
      <c r="D43" s="116"/>
      <c r="E43" s="614"/>
      <c r="F43" s="761"/>
      <c r="G43" s="762"/>
    </row>
    <row r="44" spans="1:18">
      <c r="A44" s="615"/>
      <c r="B44" s="116"/>
      <c r="C44" s="761"/>
      <c r="D44" s="116"/>
      <c r="E44" s="614"/>
      <c r="F44" s="761"/>
      <c r="G44" s="762"/>
    </row>
    <row r="45" spans="1:18" ht="13.5" thickBot="1">
      <c r="A45" s="769" t="s">
        <v>886</v>
      </c>
      <c r="B45" s="616"/>
      <c r="C45" s="3"/>
      <c r="D45" s="608"/>
      <c r="E45" s="609"/>
      <c r="F45" s="3"/>
      <c r="G45" s="97"/>
    </row>
    <row r="47" spans="1:18" ht="13.5" thickBot="1"/>
    <row r="48" spans="1:18" ht="13.5" thickBot="1">
      <c r="A48" s="955" t="s">
        <v>843</v>
      </c>
      <c r="B48" s="956"/>
      <c r="C48" s="956"/>
      <c r="D48" s="956"/>
      <c r="E48" s="956"/>
      <c r="F48" s="956"/>
      <c r="G48" s="956"/>
      <c r="H48" s="956"/>
      <c r="I48" s="956"/>
      <c r="J48" s="956"/>
      <c r="K48" s="956"/>
      <c r="L48" s="956"/>
      <c r="M48" s="956"/>
      <c r="N48" s="956"/>
      <c r="O48" s="956"/>
      <c r="P48" s="956"/>
      <c r="Q48" s="956"/>
      <c r="R48" s="957"/>
    </row>
    <row r="49" spans="1:18">
      <c r="A49" s="592"/>
      <c r="B49" s="761"/>
      <c r="C49" s="761"/>
      <c r="D49" s="761"/>
      <c r="E49" s="761"/>
      <c r="F49" s="761"/>
      <c r="G49" s="761"/>
      <c r="H49" s="761"/>
      <c r="I49" s="761"/>
      <c r="J49" s="761"/>
      <c r="K49" s="761"/>
      <c r="L49" s="761"/>
      <c r="M49" s="761"/>
      <c r="N49" s="761"/>
      <c r="O49" s="761"/>
      <c r="P49" s="761"/>
      <c r="Q49" s="761"/>
      <c r="R49" s="762"/>
    </row>
    <row r="50" spans="1:18">
      <c r="A50" s="610" t="s">
        <v>174</v>
      </c>
      <c r="B50" s="761"/>
      <c r="C50" s="761"/>
      <c r="D50" s="761"/>
      <c r="E50" s="761"/>
      <c r="F50" s="761"/>
      <c r="G50" s="761"/>
      <c r="H50" s="761"/>
      <c r="I50" s="761"/>
      <c r="J50" s="761"/>
      <c r="K50" s="761"/>
      <c r="L50" s="761"/>
      <c r="M50" s="761"/>
      <c r="N50" s="761"/>
      <c r="O50" s="761"/>
      <c r="P50" s="761"/>
      <c r="Q50" s="761"/>
      <c r="R50" s="762"/>
    </row>
    <row r="51" spans="1:18">
      <c r="A51" s="611" t="s">
        <v>459</v>
      </c>
      <c r="B51" s="761"/>
      <c r="C51" s="761"/>
      <c r="D51" s="761"/>
      <c r="E51" s="761"/>
      <c r="F51" s="761"/>
      <c r="G51" s="761"/>
      <c r="H51" s="761"/>
      <c r="I51" s="761"/>
      <c r="J51" s="761"/>
      <c r="K51" s="761"/>
      <c r="L51" s="761"/>
      <c r="M51" s="761"/>
      <c r="N51" s="761"/>
      <c r="O51" s="761"/>
      <c r="P51" s="761"/>
      <c r="Q51" s="761"/>
      <c r="R51" s="762"/>
    </row>
    <row r="52" spans="1:18">
      <c r="A52" s="592"/>
      <c r="B52" s="761"/>
      <c r="C52" s="761"/>
      <c r="D52" s="761"/>
      <c r="E52" s="761"/>
      <c r="F52" s="761"/>
      <c r="G52" s="761"/>
      <c r="H52" s="761"/>
      <c r="I52" s="761"/>
      <c r="J52" s="761"/>
      <c r="K52" s="761"/>
      <c r="L52" s="761"/>
      <c r="M52" s="761"/>
      <c r="N52" s="761"/>
      <c r="O52" s="761"/>
      <c r="P52" s="761"/>
      <c r="Q52" s="761"/>
      <c r="R52" s="762"/>
    </row>
    <row r="53" spans="1:18">
      <c r="A53" s="617" t="s">
        <v>460</v>
      </c>
      <c r="B53" s="761"/>
      <c r="C53" s="761"/>
      <c r="D53" s="761"/>
      <c r="E53" s="761"/>
      <c r="F53" s="761"/>
      <c r="G53" s="761"/>
      <c r="H53" s="761"/>
      <c r="I53" s="761"/>
      <c r="J53" s="761"/>
      <c r="K53" s="761"/>
      <c r="L53" s="761"/>
      <c r="M53" s="761"/>
      <c r="N53" s="761"/>
      <c r="O53" s="761"/>
      <c r="P53" s="761"/>
      <c r="Q53" s="761"/>
      <c r="R53" s="762"/>
    </row>
    <row r="54" spans="1:18">
      <c r="A54" s="615"/>
      <c r="B54" s="761"/>
      <c r="C54" s="761"/>
      <c r="D54" s="761"/>
      <c r="E54" s="761"/>
      <c r="F54" s="761"/>
      <c r="G54" s="761"/>
      <c r="H54" s="761"/>
      <c r="I54" s="761"/>
      <c r="J54" s="761"/>
      <c r="K54" s="761"/>
      <c r="L54" s="761"/>
      <c r="M54" s="761"/>
      <c r="N54" s="761"/>
      <c r="O54" s="761"/>
      <c r="P54" s="761"/>
      <c r="Q54" s="761"/>
      <c r="R54" s="762"/>
    </row>
    <row r="55" spans="1:18">
      <c r="A55" s="612" t="s">
        <v>887</v>
      </c>
      <c r="B55" s="761"/>
      <c r="C55" s="761"/>
      <c r="D55" s="761"/>
      <c r="E55" s="761"/>
      <c r="F55" s="761"/>
      <c r="G55" s="761"/>
      <c r="H55" s="761"/>
      <c r="I55" s="761"/>
      <c r="J55" s="761"/>
      <c r="K55" s="761"/>
      <c r="L55" s="761"/>
      <c r="M55" s="761"/>
      <c r="N55" s="761"/>
      <c r="O55" s="761"/>
      <c r="P55" s="761"/>
      <c r="Q55" s="761"/>
      <c r="R55" s="762"/>
    </row>
    <row r="56" spans="1:18" ht="13.5" thickBot="1">
      <c r="A56" s="302"/>
      <c r="B56" s="3"/>
      <c r="C56" s="3"/>
      <c r="D56" s="3"/>
      <c r="E56" s="3"/>
      <c r="F56" s="3"/>
      <c r="G56" s="3"/>
      <c r="H56" s="3"/>
      <c r="I56" s="3"/>
      <c r="J56" s="3"/>
      <c r="K56" s="3"/>
      <c r="L56" s="3"/>
      <c r="M56" s="3"/>
      <c r="N56" s="3"/>
      <c r="O56" s="3"/>
      <c r="P56" s="3"/>
      <c r="Q56" s="3"/>
      <c r="R56" s="97"/>
    </row>
    <row r="57" spans="1:18">
      <c r="A57" s="184"/>
    </row>
    <row r="59" spans="1:18">
      <c r="A59" s="280"/>
    </row>
  </sheetData>
  <customSheetViews>
    <customSheetView guid="{F165901F-2ED3-463B-B2D8-F03C10664774}">
      <selection sqref="A1:E1"/>
      <pageMargins left="0.7" right="0.7" top="0.75" bottom="0.75" header="0.3" footer="0.3"/>
      <pageSetup paperSize="9" orientation="portrait" r:id="rId1"/>
    </customSheetView>
    <customSheetView guid="{4815BE6A-DAE3-4DF6-B77E-1B568730B529}" topLeftCell="A22">
      <selection activeCell="A54" sqref="A54"/>
      <pageMargins left="0.7" right="0.7" top="0.75" bottom="0.75" header="0.3" footer="0.3"/>
      <pageSetup paperSize="9" orientation="portrait" r:id="rId2"/>
    </customSheetView>
  </customSheetViews>
  <mergeCells count="7">
    <mergeCell ref="A24:F24"/>
    <mergeCell ref="A37:G37"/>
    <mergeCell ref="A48:R48"/>
    <mergeCell ref="F1:H1"/>
    <mergeCell ref="A1:E1"/>
    <mergeCell ref="A4:F4"/>
    <mergeCell ref="A17:F17"/>
  </mergeCells>
  <hyperlinks>
    <hyperlink ref="F1" location="Indhold!A1" display="Tilbage til indholdsoversigten"/>
    <hyperlink ref="A34" location="'31.11. 31.13 AUB'!A37:B41" display="&quot;Skoleydelse&quot; under fane &quot;31.11. 31.13 AUB&quot;"/>
    <hyperlink ref="A14" location="'83.01. Introkurser og brobygn.'!A37:B41" display="&quot;Brobygning til FGU&quot; under fane &quot;83.01. Introkurser og brobygn.&quot; (link)"/>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83"/>
  <sheetViews>
    <sheetView topLeftCell="A10" zoomScaleNormal="100" workbookViewId="0">
      <selection activeCell="D99" sqref="D99"/>
    </sheetView>
  </sheetViews>
  <sheetFormatPr defaultColWidth="9.140625" defaultRowHeight="12.75"/>
  <cols>
    <col min="1" max="1" width="66.28515625" style="317" customWidth="1"/>
    <col min="2" max="2" width="25.140625" style="317" customWidth="1"/>
    <col min="3" max="3" width="25.5703125" style="317" customWidth="1"/>
    <col min="4" max="4" width="25.140625" style="317" customWidth="1"/>
    <col min="5" max="5" width="30.5703125" style="317" customWidth="1"/>
    <col min="6" max="6" width="31.140625" style="317" customWidth="1"/>
    <col min="7" max="7" width="33.7109375" style="317" customWidth="1"/>
    <col min="8" max="11" width="10.7109375" style="317" customWidth="1"/>
    <col min="12" max="12" width="13.7109375" style="317" customWidth="1"/>
    <col min="13" max="13" width="10.7109375" style="317" customWidth="1"/>
    <col min="14" max="14" width="20.7109375" style="317" customWidth="1"/>
    <col min="15" max="18" width="16.7109375" style="317" customWidth="1"/>
    <col min="19" max="20" width="10.7109375" style="317" customWidth="1"/>
    <col min="21" max="21" width="16.7109375" style="317" customWidth="1"/>
    <col min="22" max="22" width="23.7109375" style="317" customWidth="1"/>
    <col min="23" max="23" width="21.7109375" style="317" customWidth="1"/>
    <col min="24" max="24" width="13.7109375" style="317" customWidth="1"/>
    <col min="25" max="16384" width="9.140625" style="317"/>
  </cols>
  <sheetData>
    <row r="1" spans="1:7" ht="21" thickBot="1">
      <c r="A1" s="942" t="s">
        <v>894</v>
      </c>
      <c r="B1" s="943"/>
      <c r="C1" s="943"/>
      <c r="D1" s="943"/>
      <c r="E1" s="943"/>
      <c r="F1" s="943"/>
      <c r="G1" s="5" t="s">
        <v>77</v>
      </c>
    </row>
    <row r="2" spans="1:7" ht="18" customHeight="1" thickBot="1">
      <c r="A2" s="40"/>
      <c r="G2" s="828"/>
    </row>
    <row r="3" spans="1:7" s="366" customFormat="1" ht="18" customHeight="1" thickBot="1">
      <c r="A3" s="948" t="s">
        <v>356</v>
      </c>
      <c r="B3" s="949"/>
      <c r="C3" s="949"/>
      <c r="D3" s="949"/>
      <c r="E3" s="949"/>
      <c r="F3" s="950"/>
      <c r="G3" s="829"/>
    </row>
    <row r="4" spans="1:7" s="366" customFormat="1" ht="18" customHeight="1">
      <c r="A4" s="618"/>
      <c r="B4" s="829"/>
      <c r="C4" s="829"/>
      <c r="D4" s="829"/>
      <c r="E4" s="829"/>
      <c r="F4" s="830"/>
      <c r="G4" s="829"/>
    </row>
    <row r="5" spans="1:7">
      <c r="A5" s="17" t="s">
        <v>25</v>
      </c>
      <c r="B5" s="829"/>
      <c r="C5" s="829"/>
      <c r="D5" s="829"/>
      <c r="E5" s="829"/>
      <c r="F5" s="830"/>
      <c r="G5" s="829"/>
    </row>
    <row r="6" spans="1:7" ht="13.5" customHeight="1">
      <c r="A6" s="94"/>
      <c r="B6" s="829"/>
      <c r="C6" s="829"/>
      <c r="D6" s="829"/>
      <c r="E6" s="829"/>
      <c r="F6" s="830"/>
      <c r="G6" s="829"/>
    </row>
    <row r="7" spans="1:7" ht="16.5" customHeight="1">
      <c r="A7" s="875" t="s">
        <v>900</v>
      </c>
      <c r="B7" s="829"/>
      <c r="C7" s="829"/>
      <c r="D7" s="829"/>
      <c r="E7" s="829"/>
      <c r="F7" s="830"/>
      <c r="G7" s="829"/>
    </row>
    <row r="8" spans="1:7" ht="12.75" customHeight="1">
      <c r="A8" s="619"/>
      <c r="B8" s="829"/>
      <c r="C8" s="829"/>
      <c r="D8" s="829"/>
      <c r="E8" s="829"/>
      <c r="F8" s="830"/>
      <c r="G8" s="829"/>
    </row>
    <row r="9" spans="1:7" s="366" customFormat="1" ht="12.75" customHeight="1">
      <c r="A9" s="619"/>
      <c r="B9" s="829"/>
      <c r="C9" s="829"/>
      <c r="D9" s="829"/>
      <c r="E9" s="829"/>
      <c r="F9" s="830"/>
      <c r="G9" s="829"/>
    </row>
    <row r="10" spans="1:7" s="366" customFormat="1" ht="12.75" customHeight="1">
      <c r="A10" s="619"/>
      <c r="B10" s="829"/>
      <c r="C10" s="829"/>
      <c r="D10" s="829"/>
      <c r="E10" s="829"/>
      <c r="F10" s="830"/>
      <c r="G10" s="829"/>
    </row>
    <row r="11" spans="1:7" ht="12.75" customHeight="1">
      <c r="A11" s="396" t="s">
        <v>741</v>
      </c>
      <c r="B11" s="322" t="s">
        <v>741</v>
      </c>
      <c r="C11" s="323" t="s">
        <v>741</v>
      </c>
      <c r="D11" s="323" t="s">
        <v>742</v>
      </c>
      <c r="E11" s="323" t="s">
        <v>743</v>
      </c>
      <c r="F11" s="830"/>
      <c r="G11" s="829"/>
    </row>
    <row r="12" spans="1:7" ht="12.75" customHeight="1">
      <c r="A12" s="620"/>
      <c r="B12" s="325" t="s">
        <v>744</v>
      </c>
      <c r="C12" s="326" t="s">
        <v>745</v>
      </c>
      <c r="D12" s="326" t="s">
        <v>744</v>
      </c>
      <c r="E12" s="326" t="s">
        <v>746</v>
      </c>
      <c r="F12" s="830"/>
      <c r="G12" s="829"/>
    </row>
    <row r="13" spans="1:7" ht="12.75" customHeight="1">
      <c r="A13" s="396" t="s">
        <v>747</v>
      </c>
      <c r="B13" s="815">
        <v>1070</v>
      </c>
      <c r="C13" s="816">
        <v>42800</v>
      </c>
      <c r="D13" s="816">
        <v>900</v>
      </c>
      <c r="E13" s="816">
        <v>1970</v>
      </c>
      <c r="F13" s="830"/>
      <c r="G13" s="829"/>
    </row>
    <row r="14" spans="1:7" ht="15.75" customHeight="1">
      <c r="A14" s="94" t="s">
        <v>357</v>
      </c>
      <c r="B14" s="815">
        <v>1070</v>
      </c>
      <c r="C14" s="816">
        <v>42800</v>
      </c>
      <c r="D14" s="816">
        <v>900</v>
      </c>
      <c r="E14" s="816">
        <v>1970</v>
      </c>
      <c r="F14" s="830"/>
      <c r="G14" s="829"/>
    </row>
    <row r="15" spans="1:7" ht="12.75" customHeight="1">
      <c r="A15" s="94" t="s">
        <v>204</v>
      </c>
      <c r="B15" s="815">
        <v>1070</v>
      </c>
      <c r="C15" s="816">
        <v>42800</v>
      </c>
      <c r="D15" s="816">
        <v>900</v>
      </c>
      <c r="E15" s="816">
        <v>1970</v>
      </c>
      <c r="F15" s="830"/>
      <c r="G15" s="829"/>
    </row>
    <row r="16" spans="1:7" ht="12.75" customHeight="1">
      <c r="A16" s="94" t="s">
        <v>317</v>
      </c>
      <c r="B16" s="815">
        <v>1070</v>
      </c>
      <c r="C16" s="816">
        <v>42800</v>
      </c>
      <c r="D16" s="816">
        <v>900</v>
      </c>
      <c r="E16" s="816">
        <v>1970</v>
      </c>
      <c r="F16" s="830"/>
      <c r="G16" s="829"/>
    </row>
    <row r="17" spans="1:14">
      <c r="A17" s="94" t="s">
        <v>26</v>
      </c>
      <c r="B17" s="815">
        <v>1070</v>
      </c>
      <c r="C17" s="816">
        <v>42800</v>
      </c>
      <c r="D17" s="816">
        <v>900</v>
      </c>
      <c r="E17" s="816">
        <v>1970</v>
      </c>
      <c r="F17" s="830"/>
      <c r="G17" s="829"/>
    </row>
    <row r="18" spans="1:14" ht="12.75" customHeight="1">
      <c r="A18" s="94" t="s">
        <v>748</v>
      </c>
      <c r="B18" s="815" t="s">
        <v>194</v>
      </c>
      <c r="C18" s="816" t="s">
        <v>194</v>
      </c>
      <c r="D18" s="816">
        <v>900</v>
      </c>
      <c r="E18" s="816">
        <v>900</v>
      </c>
      <c r="F18" s="830"/>
      <c r="G18" s="829"/>
    </row>
    <row r="19" spans="1:14" ht="12.75" customHeight="1">
      <c r="A19" s="94" t="s">
        <v>749</v>
      </c>
      <c r="B19" s="815" t="s">
        <v>194</v>
      </c>
      <c r="C19" s="816" t="s">
        <v>194</v>
      </c>
      <c r="D19" s="816">
        <v>900</v>
      </c>
      <c r="E19" s="816">
        <v>900</v>
      </c>
      <c r="F19" s="830"/>
      <c r="G19" s="829"/>
    </row>
    <row r="20" spans="1:14" ht="12.75" customHeight="1">
      <c r="A20" s="620" t="s">
        <v>331</v>
      </c>
      <c r="B20" s="815" t="s">
        <v>194</v>
      </c>
      <c r="C20" s="816" t="s">
        <v>194</v>
      </c>
      <c r="D20" s="816">
        <v>900</v>
      </c>
      <c r="E20" s="816">
        <v>900</v>
      </c>
      <c r="F20" s="830"/>
      <c r="G20" s="829"/>
    </row>
    <row r="21" spans="1:14" ht="12.75" customHeight="1">
      <c r="A21" s="396"/>
      <c r="B21" s="39"/>
      <c r="C21" s="39"/>
      <c r="D21" s="39"/>
      <c r="E21" s="39"/>
      <c r="F21" s="830"/>
    </row>
    <row r="22" spans="1:14" ht="12.75" customHeight="1">
      <c r="A22" s="94"/>
      <c r="B22" s="829" t="s">
        <v>751</v>
      </c>
      <c r="C22" s="829"/>
      <c r="D22" s="829"/>
      <c r="E22" s="829"/>
      <c r="F22" s="830"/>
    </row>
    <row r="23" spans="1:14" s="363" customFormat="1" ht="12.75" customHeight="1">
      <c r="A23" s="94"/>
      <c r="B23" s="829"/>
      <c r="C23" s="829"/>
      <c r="D23" s="829"/>
      <c r="E23" s="829"/>
      <c r="F23" s="830"/>
    </row>
    <row r="24" spans="1:14" ht="12.75" customHeight="1">
      <c r="A24" s="852" t="s">
        <v>812</v>
      </c>
      <c r="B24" s="1019" t="s">
        <v>881</v>
      </c>
      <c r="C24" s="1020"/>
      <c r="D24" s="1021" t="s">
        <v>882</v>
      </c>
      <c r="E24" s="1022"/>
      <c r="F24" s="853"/>
    </row>
    <row r="25" spans="1:14" ht="13.15" customHeight="1">
      <c r="A25" s="1016" t="s">
        <v>752</v>
      </c>
      <c r="B25" s="1010" t="s">
        <v>753</v>
      </c>
      <c r="C25" s="1010" t="s">
        <v>901</v>
      </c>
      <c r="D25" s="1010" t="s">
        <v>753</v>
      </c>
      <c r="E25" s="1013" t="s">
        <v>901</v>
      </c>
      <c r="F25" s="830"/>
    </row>
    <row r="26" spans="1:14" ht="12.75" customHeight="1">
      <c r="A26" s="1017"/>
      <c r="B26" s="1011"/>
      <c r="C26" s="1011"/>
      <c r="D26" s="1011"/>
      <c r="E26" s="1014"/>
      <c r="F26" s="830"/>
    </row>
    <row r="27" spans="1:14" ht="20.25" customHeight="1">
      <c r="A27" s="1018"/>
      <c r="B27" s="1012"/>
      <c r="C27" s="1012"/>
      <c r="D27" s="1012"/>
      <c r="E27" s="1015"/>
      <c r="F27" s="830"/>
    </row>
    <row r="28" spans="1:14" ht="12.75" customHeight="1">
      <c r="A28" s="621" t="s">
        <v>754</v>
      </c>
      <c r="B28" s="329"/>
      <c r="C28" s="322"/>
      <c r="D28" s="323"/>
      <c r="E28" s="39"/>
      <c r="F28" s="854"/>
    </row>
    <row r="29" spans="1:14" ht="12.75" customHeight="1">
      <c r="A29" s="21" t="s">
        <v>336</v>
      </c>
      <c r="B29" s="839">
        <v>68950</v>
      </c>
      <c r="C29" s="839">
        <v>26150</v>
      </c>
      <c r="D29" s="816">
        <f>B29*1.05</f>
        <v>72397.5</v>
      </c>
      <c r="E29" s="816">
        <f>C29*1.05</f>
        <v>27457.5</v>
      </c>
      <c r="F29" s="855"/>
      <c r="I29" s="278"/>
      <c r="J29" s="364"/>
      <c r="K29" s="364"/>
      <c r="L29" s="278"/>
      <c r="M29" s="278"/>
      <c r="N29" s="278"/>
    </row>
    <row r="30" spans="1:14" ht="12.75" customHeight="1">
      <c r="A30" s="21"/>
      <c r="B30" s="818"/>
      <c r="C30" s="817"/>
      <c r="D30" s="816"/>
      <c r="E30" s="842"/>
      <c r="F30" s="855"/>
    </row>
    <row r="31" spans="1:14" ht="12.75" customHeight="1">
      <c r="A31" s="17" t="s">
        <v>82</v>
      </c>
      <c r="B31" s="818"/>
      <c r="C31" s="817"/>
      <c r="D31" s="816"/>
      <c r="E31" s="842"/>
      <c r="F31" s="855"/>
    </row>
    <row r="32" spans="1:14" ht="12.75" customHeight="1">
      <c r="A32" s="21" t="s">
        <v>755</v>
      </c>
      <c r="B32" s="839">
        <v>93500</v>
      </c>
      <c r="C32" s="839">
        <v>50700</v>
      </c>
      <c r="D32" s="816">
        <f>B32*1.07</f>
        <v>100045</v>
      </c>
      <c r="E32" s="816">
        <f>C32*1.07</f>
        <v>54249</v>
      </c>
      <c r="F32" s="855"/>
      <c r="I32" s="278"/>
      <c r="J32" s="364"/>
      <c r="K32" s="364"/>
      <c r="L32" s="278"/>
      <c r="M32" s="278"/>
      <c r="N32" s="278"/>
    </row>
    <row r="33" spans="1:14" ht="12.75" customHeight="1">
      <c r="A33" s="21" t="s">
        <v>87</v>
      </c>
      <c r="B33" s="331"/>
      <c r="C33" s="840"/>
      <c r="D33" s="816"/>
      <c r="E33" s="842"/>
      <c r="F33" s="855"/>
    </row>
    <row r="34" spans="1:14" ht="12.75" customHeight="1">
      <c r="A34" s="21" t="s">
        <v>83</v>
      </c>
      <c r="B34" s="331"/>
      <c r="C34" s="840"/>
      <c r="D34" s="816"/>
      <c r="E34" s="842"/>
      <c r="F34" s="855"/>
    </row>
    <row r="35" spans="1:14" ht="12.75" customHeight="1">
      <c r="A35" s="21" t="s">
        <v>84</v>
      </c>
      <c r="B35" s="331"/>
      <c r="C35" s="840"/>
      <c r="D35" s="816"/>
      <c r="E35" s="842"/>
      <c r="F35" s="855"/>
    </row>
    <row r="36" spans="1:14" ht="12.75" customHeight="1">
      <c r="A36" s="21" t="s">
        <v>85</v>
      </c>
      <c r="B36" s="331"/>
      <c r="C36" s="840"/>
      <c r="D36" s="816"/>
      <c r="E36" s="842"/>
      <c r="F36" s="855"/>
    </row>
    <row r="37" spans="1:14" ht="12.75" customHeight="1">
      <c r="A37" s="21" t="s">
        <v>81</v>
      </c>
      <c r="B37" s="331"/>
      <c r="C37" s="840"/>
      <c r="D37" s="816"/>
      <c r="E37" s="842"/>
      <c r="F37" s="855"/>
    </row>
    <row r="38" spans="1:14" ht="12.75" customHeight="1">
      <c r="A38" s="21"/>
      <c r="B38" s="331"/>
      <c r="C38" s="840"/>
      <c r="D38" s="816"/>
      <c r="E38" s="842"/>
      <c r="F38" s="855"/>
    </row>
    <row r="39" spans="1:14" ht="12.75" customHeight="1">
      <c r="A39" s="17" t="s">
        <v>86</v>
      </c>
      <c r="B39" s="331"/>
      <c r="C39" s="840"/>
      <c r="D39" s="816"/>
      <c r="E39" s="842"/>
      <c r="F39" s="855"/>
    </row>
    <row r="40" spans="1:14" ht="12.75" customHeight="1">
      <c r="A40" s="21" t="s">
        <v>88</v>
      </c>
      <c r="B40" s="839">
        <v>99690</v>
      </c>
      <c r="C40" s="839">
        <v>57160</v>
      </c>
      <c r="D40" s="816">
        <f>B40*1.07</f>
        <v>106668.3</v>
      </c>
      <c r="E40" s="816">
        <f>C40*1.07</f>
        <v>61161.200000000004</v>
      </c>
      <c r="F40" s="855"/>
      <c r="I40" s="278"/>
      <c r="J40" s="364"/>
      <c r="K40" s="364"/>
      <c r="L40" s="278"/>
      <c r="M40" s="278"/>
      <c r="N40" s="278"/>
    </row>
    <row r="41" spans="1:14" ht="12.75" customHeight="1">
      <c r="A41" s="21" t="s">
        <v>89</v>
      </c>
      <c r="B41" s="331"/>
      <c r="C41" s="840"/>
      <c r="D41" s="816"/>
      <c r="E41" s="842"/>
      <c r="F41" s="855"/>
    </row>
    <row r="42" spans="1:14" ht="12.75" customHeight="1">
      <c r="A42" s="21" t="s">
        <v>90</v>
      </c>
      <c r="B42" s="331"/>
      <c r="C42" s="840"/>
      <c r="D42" s="816"/>
      <c r="E42" s="842"/>
      <c r="F42" s="855"/>
    </row>
    <row r="43" spans="1:14" ht="12.75" customHeight="1">
      <c r="A43" s="21" t="s">
        <v>756</v>
      </c>
      <c r="B43" s="331"/>
      <c r="C43" s="840"/>
      <c r="D43" s="816"/>
      <c r="E43" s="842"/>
      <c r="F43" s="855"/>
    </row>
    <row r="44" spans="1:14" ht="12.75" customHeight="1">
      <c r="A44" s="21"/>
      <c r="B44" s="331"/>
      <c r="C44" s="840"/>
      <c r="D44" s="816"/>
      <c r="E44" s="842"/>
      <c r="F44" s="855"/>
    </row>
    <row r="45" spans="1:14" ht="12.75" customHeight="1">
      <c r="A45" s="17" t="s">
        <v>91</v>
      </c>
      <c r="B45" s="331"/>
      <c r="C45" s="840"/>
      <c r="D45" s="816"/>
      <c r="E45" s="842"/>
      <c r="F45" s="855"/>
    </row>
    <row r="46" spans="1:14" ht="12.75" customHeight="1">
      <c r="A46" s="21" t="s">
        <v>92</v>
      </c>
      <c r="B46" s="839">
        <v>107900</v>
      </c>
      <c r="C46" s="839">
        <v>65100</v>
      </c>
      <c r="D46" s="816">
        <f>B46*1.07</f>
        <v>115453</v>
      </c>
      <c r="E46" s="816">
        <f>C46*1.07</f>
        <v>69657</v>
      </c>
      <c r="F46" s="855"/>
      <c r="I46" s="278"/>
      <c r="J46" s="364"/>
      <c r="K46" s="364"/>
      <c r="L46" s="278"/>
      <c r="M46" s="278"/>
      <c r="N46" s="278"/>
    </row>
    <row r="47" spans="1:14" ht="12.75" customHeight="1">
      <c r="A47" s="21" t="s">
        <v>93</v>
      </c>
      <c r="B47" s="331"/>
      <c r="C47" s="840"/>
      <c r="D47" s="816"/>
      <c r="E47" s="842"/>
      <c r="F47" s="855"/>
    </row>
    <row r="48" spans="1:14" ht="12.75" customHeight="1">
      <c r="A48" s="21" t="s">
        <v>101</v>
      </c>
      <c r="B48" s="331"/>
      <c r="C48" s="840"/>
      <c r="D48" s="816"/>
      <c r="E48" s="842"/>
      <c r="F48" s="855"/>
    </row>
    <row r="49" spans="1:14" ht="12.75" customHeight="1">
      <c r="A49" s="21"/>
      <c r="B49" s="331"/>
      <c r="C49" s="840"/>
      <c r="D49" s="816"/>
      <c r="E49" s="842"/>
      <c r="F49" s="855"/>
    </row>
    <row r="50" spans="1:14" ht="12.75" customHeight="1">
      <c r="A50" s="17" t="s">
        <v>95</v>
      </c>
      <c r="B50" s="331"/>
      <c r="C50" s="840"/>
      <c r="D50" s="816"/>
      <c r="E50" s="842"/>
      <c r="F50" s="855"/>
    </row>
    <row r="51" spans="1:14" ht="12.75" customHeight="1">
      <c r="A51" s="21" t="s">
        <v>757</v>
      </c>
      <c r="B51" s="839">
        <v>120470</v>
      </c>
      <c r="C51" s="839">
        <v>77670</v>
      </c>
      <c r="D51" s="816">
        <f>B51*1.07</f>
        <v>128902.90000000001</v>
      </c>
      <c r="E51" s="816">
        <f>C51*1.07</f>
        <v>83106.900000000009</v>
      </c>
      <c r="F51" s="855"/>
      <c r="I51" s="278"/>
      <c r="J51" s="364"/>
      <c r="K51" s="364"/>
      <c r="L51" s="278"/>
      <c r="M51" s="278"/>
      <c r="N51" s="278"/>
    </row>
    <row r="52" spans="1:14" ht="12.75" customHeight="1">
      <c r="A52" s="21" t="s">
        <v>97</v>
      </c>
      <c r="B52" s="331"/>
      <c r="C52" s="840"/>
      <c r="D52" s="816"/>
      <c r="E52" s="842"/>
      <c r="F52" s="855"/>
    </row>
    <row r="53" spans="1:14" ht="12.75" customHeight="1">
      <c r="A53" s="21" t="s">
        <v>98</v>
      </c>
      <c r="B53" s="331"/>
      <c r="C53" s="840"/>
      <c r="D53" s="816"/>
      <c r="E53" s="842"/>
      <c r="F53" s="855"/>
    </row>
    <row r="54" spans="1:14" ht="12.75" customHeight="1">
      <c r="A54" s="21" t="s">
        <v>99</v>
      </c>
      <c r="B54" s="331"/>
      <c r="C54" s="840"/>
      <c r="D54" s="816"/>
      <c r="E54" s="842"/>
      <c r="F54" s="855"/>
    </row>
    <row r="55" spans="1:14" ht="12.75" customHeight="1">
      <c r="A55" s="21" t="s">
        <v>504</v>
      </c>
      <c r="B55" s="331"/>
      <c r="C55" s="840"/>
      <c r="D55" s="816"/>
      <c r="E55" s="842"/>
      <c r="F55" s="855"/>
    </row>
    <row r="56" spans="1:14" ht="12.75" customHeight="1">
      <c r="A56" s="21" t="s">
        <v>94</v>
      </c>
      <c r="B56" s="331"/>
      <c r="C56" s="840"/>
      <c r="D56" s="816"/>
      <c r="E56" s="842"/>
      <c r="F56" s="855"/>
    </row>
    <row r="57" spans="1:14" ht="12.75" customHeight="1">
      <c r="A57" s="21" t="s">
        <v>100</v>
      </c>
      <c r="B57" s="331"/>
      <c r="C57" s="840"/>
      <c r="D57" s="816"/>
      <c r="E57" s="842"/>
      <c r="F57" s="855"/>
    </row>
    <row r="58" spans="1:14" ht="12.75" customHeight="1">
      <c r="A58" s="21" t="s">
        <v>102</v>
      </c>
      <c r="B58" s="331"/>
      <c r="C58" s="840"/>
      <c r="D58" s="816"/>
      <c r="E58" s="842"/>
      <c r="F58" s="855"/>
    </row>
    <row r="59" spans="1:14" ht="12.75" customHeight="1">
      <c r="A59" s="21" t="s">
        <v>103</v>
      </c>
      <c r="B59" s="331"/>
      <c r="C59" s="840"/>
      <c r="D59" s="816"/>
      <c r="E59" s="842"/>
      <c r="F59" s="855"/>
    </row>
    <row r="60" spans="1:14" ht="12.75" customHeight="1">
      <c r="A60" s="21"/>
      <c r="B60" s="331"/>
      <c r="C60" s="840"/>
      <c r="D60" s="816"/>
      <c r="E60" s="842"/>
      <c r="F60" s="855"/>
    </row>
    <row r="61" spans="1:14" ht="12.75" customHeight="1">
      <c r="A61" s="21"/>
      <c r="B61" s="331"/>
      <c r="C61" s="840"/>
      <c r="D61" s="816"/>
      <c r="E61" s="842"/>
      <c r="F61" s="855"/>
    </row>
    <row r="62" spans="1:14" ht="12.75" customHeight="1">
      <c r="A62" s="17" t="s">
        <v>104</v>
      </c>
      <c r="B62" s="331"/>
      <c r="C62" s="840"/>
      <c r="D62" s="816"/>
      <c r="E62" s="842"/>
      <c r="F62" s="855"/>
    </row>
    <row r="63" spans="1:14" ht="12.75" customHeight="1">
      <c r="A63" s="21" t="s">
        <v>105</v>
      </c>
      <c r="B63" s="839">
        <v>133540</v>
      </c>
      <c r="C63" s="839">
        <v>90740</v>
      </c>
      <c r="D63" s="816">
        <f>B63*1.07</f>
        <v>142887.80000000002</v>
      </c>
      <c r="E63" s="816">
        <f>C63*1.07</f>
        <v>97091.8</v>
      </c>
      <c r="F63" s="855"/>
      <c r="I63" s="278"/>
      <c r="J63" s="364"/>
      <c r="K63" s="364"/>
      <c r="L63" s="278"/>
      <c r="M63" s="278"/>
      <c r="N63" s="278"/>
    </row>
    <row r="64" spans="1:14" ht="12.75" customHeight="1">
      <c r="A64" s="21" t="s">
        <v>96</v>
      </c>
      <c r="B64" s="331"/>
      <c r="C64" s="840"/>
      <c r="D64" s="816"/>
      <c r="E64" s="842"/>
      <c r="F64" s="855"/>
    </row>
    <row r="65" spans="1:14" ht="12.75" customHeight="1">
      <c r="A65" s="21" t="s">
        <v>111</v>
      </c>
      <c r="B65" s="331"/>
      <c r="C65" s="840"/>
      <c r="D65" s="816"/>
      <c r="E65" s="842"/>
      <c r="F65" s="855"/>
    </row>
    <row r="66" spans="1:14" ht="12.75" customHeight="1">
      <c r="A66" s="21"/>
      <c r="B66" s="331"/>
      <c r="C66" s="840"/>
      <c r="D66" s="816"/>
      <c r="E66" s="842"/>
      <c r="F66" s="855"/>
    </row>
    <row r="67" spans="1:14" ht="12.75" customHeight="1">
      <c r="A67" s="17" t="s">
        <v>107</v>
      </c>
      <c r="B67" s="331"/>
      <c r="C67" s="840"/>
      <c r="D67" s="816"/>
      <c r="E67" s="842"/>
      <c r="F67" s="855"/>
    </row>
    <row r="68" spans="1:14" ht="12.75" customHeight="1">
      <c r="A68" s="21" t="s">
        <v>108</v>
      </c>
      <c r="B68" s="839">
        <v>146890</v>
      </c>
      <c r="C68" s="839">
        <v>104090</v>
      </c>
      <c r="D68" s="816">
        <f>B68*1.07</f>
        <v>157172.30000000002</v>
      </c>
      <c r="E68" s="816">
        <f>C68*1.07</f>
        <v>111376.3</v>
      </c>
      <c r="F68" s="855"/>
      <c r="I68" s="278"/>
      <c r="J68" s="364"/>
      <c r="K68" s="364"/>
      <c r="L68" s="278"/>
      <c r="M68" s="278"/>
      <c r="N68" s="278"/>
    </row>
    <row r="69" spans="1:14" ht="12.75" customHeight="1">
      <c r="A69" s="21" t="s">
        <v>109</v>
      </c>
      <c r="B69" s="331"/>
      <c r="C69" s="840"/>
      <c r="D69" s="816"/>
      <c r="E69" s="842"/>
      <c r="F69" s="855"/>
    </row>
    <row r="70" spans="1:14" ht="12.75" customHeight="1">
      <c r="A70" s="21" t="s">
        <v>106</v>
      </c>
      <c r="B70" s="331"/>
      <c r="C70" s="840"/>
      <c r="D70" s="816"/>
      <c r="E70" s="842"/>
      <c r="F70" s="855"/>
    </row>
    <row r="71" spans="1:14" ht="12.75" customHeight="1">
      <c r="A71" s="21" t="s">
        <v>116</v>
      </c>
      <c r="B71" s="331"/>
      <c r="C71" s="840"/>
      <c r="D71" s="816"/>
      <c r="E71" s="842"/>
      <c r="F71" s="855"/>
    </row>
    <row r="72" spans="1:14" ht="12.75" customHeight="1">
      <c r="A72" s="21" t="s">
        <v>110</v>
      </c>
      <c r="B72" s="331"/>
      <c r="C72" s="840"/>
      <c r="D72" s="816"/>
      <c r="E72" s="842"/>
      <c r="F72" s="855"/>
    </row>
    <row r="73" spans="1:14" ht="12.75" customHeight="1">
      <c r="A73" s="21" t="s">
        <v>117</v>
      </c>
      <c r="B73" s="331"/>
      <c r="C73" s="840"/>
      <c r="D73" s="816"/>
      <c r="E73" s="842"/>
      <c r="F73" s="855"/>
    </row>
    <row r="74" spans="1:14" ht="12.75" customHeight="1">
      <c r="A74" s="21"/>
      <c r="B74" s="331"/>
      <c r="C74" s="840"/>
      <c r="D74" s="816"/>
      <c r="E74" s="842"/>
      <c r="F74" s="855"/>
    </row>
    <row r="75" spans="1:14" ht="12.75" customHeight="1">
      <c r="A75" s="17" t="s">
        <v>112</v>
      </c>
      <c r="B75" s="331"/>
      <c r="C75" s="840"/>
      <c r="D75" s="816"/>
      <c r="E75" s="842"/>
      <c r="F75" s="855"/>
    </row>
    <row r="76" spans="1:14" ht="12.75" customHeight="1">
      <c r="A76" s="21" t="s">
        <v>113</v>
      </c>
      <c r="B76" s="839">
        <v>161460</v>
      </c>
      <c r="C76" s="839">
        <v>118660</v>
      </c>
      <c r="D76" s="816">
        <f>B76*1.07</f>
        <v>172762.2</v>
      </c>
      <c r="E76" s="816">
        <f>C76*1.07</f>
        <v>126966.20000000001</v>
      </c>
      <c r="F76" s="855"/>
      <c r="I76" s="278"/>
      <c r="J76" s="364"/>
      <c r="K76" s="364"/>
      <c r="L76" s="278"/>
      <c r="M76" s="278"/>
      <c r="N76" s="278"/>
    </row>
    <row r="77" spans="1:14" ht="12.75" customHeight="1">
      <c r="A77" s="21" t="s">
        <v>114</v>
      </c>
      <c r="B77" s="331"/>
      <c r="C77" s="840"/>
      <c r="D77" s="816"/>
      <c r="E77" s="842"/>
      <c r="F77" s="855"/>
    </row>
    <row r="78" spans="1:14" ht="12.75" customHeight="1">
      <c r="A78" s="21" t="s">
        <v>115</v>
      </c>
      <c r="B78" s="331"/>
      <c r="C78" s="840"/>
      <c r="D78" s="816"/>
      <c r="E78" s="842"/>
      <c r="F78" s="855"/>
    </row>
    <row r="79" spans="1:14" ht="12.75" customHeight="1">
      <c r="A79" s="21" t="s">
        <v>120</v>
      </c>
      <c r="B79" s="331"/>
      <c r="C79" s="840"/>
      <c r="D79" s="816"/>
      <c r="E79" s="842"/>
      <c r="F79" s="855"/>
    </row>
    <row r="80" spans="1:14" ht="12.75" customHeight="1">
      <c r="A80" s="21" t="s">
        <v>123</v>
      </c>
      <c r="B80" s="331"/>
      <c r="C80" s="840"/>
      <c r="D80" s="816"/>
      <c r="E80" s="842"/>
      <c r="F80" s="855"/>
    </row>
    <row r="81" spans="1:14" ht="12.75" customHeight="1">
      <c r="A81" s="21"/>
      <c r="B81" s="331"/>
      <c r="C81" s="840"/>
      <c r="D81" s="816"/>
      <c r="E81" s="842"/>
      <c r="F81" s="855"/>
    </row>
    <row r="82" spans="1:14" ht="12.75" customHeight="1">
      <c r="A82" s="17" t="s">
        <v>118</v>
      </c>
      <c r="B82" s="331"/>
      <c r="C82" s="840"/>
      <c r="D82" s="816"/>
      <c r="E82" s="842"/>
      <c r="F82" s="855"/>
    </row>
    <row r="83" spans="1:14" ht="12.75" customHeight="1">
      <c r="A83" s="21" t="s">
        <v>758</v>
      </c>
      <c r="B83" s="839">
        <v>173300</v>
      </c>
      <c r="C83" s="839">
        <v>130500</v>
      </c>
      <c r="D83" s="816">
        <f>B83*1.07</f>
        <v>185431</v>
      </c>
      <c r="E83" s="816">
        <f>C83*1.07</f>
        <v>139635</v>
      </c>
      <c r="F83" s="855"/>
      <c r="I83" s="278"/>
      <c r="J83" s="364"/>
      <c r="K83" s="364"/>
      <c r="L83" s="278"/>
      <c r="M83" s="278"/>
      <c r="N83" s="278"/>
    </row>
    <row r="84" spans="1:14" ht="12.75" customHeight="1">
      <c r="A84" s="21" t="s">
        <v>119</v>
      </c>
      <c r="B84" s="331"/>
      <c r="C84" s="840"/>
      <c r="D84" s="816"/>
      <c r="E84" s="842"/>
      <c r="F84" s="855"/>
    </row>
    <row r="85" spans="1:14" ht="12.75" customHeight="1">
      <c r="A85" s="21" t="s">
        <v>121</v>
      </c>
      <c r="B85" s="331"/>
      <c r="C85" s="840"/>
      <c r="D85" s="816"/>
      <c r="E85" s="842"/>
      <c r="F85" s="855"/>
    </row>
    <row r="86" spans="1:14" ht="12.75" customHeight="1">
      <c r="A86" s="21" t="s">
        <v>122</v>
      </c>
      <c r="B86" s="331"/>
      <c r="C86" s="840"/>
      <c r="D86" s="816"/>
      <c r="E86" s="842"/>
      <c r="F86" s="855"/>
    </row>
    <row r="87" spans="1:14" ht="12.75" customHeight="1">
      <c r="A87" s="21"/>
      <c r="B87" s="331"/>
      <c r="C87" s="840"/>
      <c r="D87" s="816"/>
      <c r="E87" s="842"/>
      <c r="F87" s="855"/>
    </row>
    <row r="88" spans="1:14" ht="12.75" customHeight="1">
      <c r="A88" s="17" t="s">
        <v>124</v>
      </c>
      <c r="B88" s="331"/>
      <c r="C88" s="840"/>
      <c r="D88" s="816"/>
      <c r="E88" s="842"/>
      <c r="F88" s="855"/>
    </row>
    <row r="89" spans="1:14" ht="12.75" customHeight="1">
      <c r="A89" s="21" t="s">
        <v>759</v>
      </c>
      <c r="B89" s="839">
        <v>206820</v>
      </c>
      <c r="C89" s="839">
        <v>164020</v>
      </c>
      <c r="D89" s="816">
        <f>B89*1.07</f>
        <v>221297.40000000002</v>
      </c>
      <c r="E89" s="816">
        <f>C89*1.07</f>
        <v>175501.40000000002</v>
      </c>
      <c r="F89" s="855"/>
      <c r="I89" s="278"/>
      <c r="J89" s="364"/>
      <c r="K89" s="364"/>
      <c r="L89" s="278"/>
      <c r="M89" s="278"/>
      <c r="N89" s="278"/>
    </row>
    <row r="90" spans="1:14" ht="12.75" customHeight="1">
      <c r="A90" s="21" t="s">
        <v>314</v>
      </c>
      <c r="B90" s="331"/>
      <c r="C90" s="878"/>
      <c r="D90" s="816"/>
      <c r="E90" s="842"/>
      <c r="F90" s="855"/>
    </row>
    <row r="91" spans="1:14" ht="12.75" customHeight="1">
      <c r="A91" s="21" t="s">
        <v>308</v>
      </c>
      <c r="B91" s="331"/>
      <c r="C91" s="840"/>
      <c r="D91" s="816"/>
      <c r="E91" s="842"/>
      <c r="F91" s="855"/>
    </row>
    <row r="92" spans="1:14" ht="12.75" customHeight="1">
      <c r="A92" s="21" t="s">
        <v>310</v>
      </c>
      <c r="B92" s="331"/>
      <c r="C92" s="840"/>
      <c r="D92" s="816"/>
      <c r="E92" s="842"/>
      <c r="F92" s="855"/>
    </row>
    <row r="93" spans="1:14" ht="12.75" customHeight="1">
      <c r="A93" s="21" t="s">
        <v>311</v>
      </c>
      <c r="B93" s="331"/>
      <c r="C93" s="840"/>
      <c r="D93" s="816"/>
      <c r="E93" s="842"/>
      <c r="F93" s="855"/>
    </row>
    <row r="94" spans="1:14" ht="12.75" customHeight="1">
      <c r="A94" s="21"/>
      <c r="B94" s="331"/>
      <c r="C94" s="840"/>
      <c r="D94" s="816"/>
      <c r="E94" s="842"/>
      <c r="F94" s="855"/>
    </row>
    <row r="95" spans="1:14" ht="12.75" customHeight="1">
      <c r="A95" s="17" t="s">
        <v>312</v>
      </c>
      <c r="B95" s="331"/>
      <c r="C95" s="840"/>
      <c r="D95" s="816"/>
      <c r="E95" s="842"/>
      <c r="F95" s="855"/>
    </row>
    <row r="96" spans="1:14" ht="12.75" customHeight="1">
      <c r="A96" s="21" t="s">
        <v>309</v>
      </c>
      <c r="B96" s="839">
        <v>227920</v>
      </c>
      <c r="C96" s="839">
        <v>185120</v>
      </c>
      <c r="D96" s="816">
        <f>B96*1.09</f>
        <v>248432.80000000002</v>
      </c>
      <c r="E96" s="816">
        <f>C96*1.09</f>
        <v>201780.80000000002</v>
      </c>
      <c r="F96" s="855"/>
      <c r="I96" s="278"/>
      <c r="J96" s="364"/>
      <c r="K96" s="364"/>
      <c r="L96" s="278"/>
      <c r="M96" s="278"/>
      <c r="N96" s="278"/>
    </row>
    <row r="97" spans="1:14" ht="12.75" customHeight="1">
      <c r="A97" s="21"/>
      <c r="B97" s="331"/>
      <c r="C97" s="840"/>
      <c r="D97" s="816"/>
      <c r="E97" s="842"/>
      <c r="F97" s="855"/>
    </row>
    <row r="98" spans="1:14" ht="12.75" customHeight="1">
      <c r="A98" s="17" t="s">
        <v>315</v>
      </c>
      <c r="B98" s="331"/>
      <c r="C98" s="840"/>
      <c r="D98" s="816"/>
      <c r="E98" s="842"/>
      <c r="F98" s="855"/>
    </row>
    <row r="99" spans="1:14" s="363" customFormat="1" ht="12.75" customHeight="1">
      <c r="A99" s="21" t="s">
        <v>313</v>
      </c>
      <c r="B99" s="839">
        <v>279410</v>
      </c>
      <c r="C99" s="839">
        <v>236610</v>
      </c>
      <c r="D99" s="816">
        <f>B99*1.09</f>
        <v>304556.90000000002</v>
      </c>
      <c r="E99" s="816">
        <f>C99*1.09</f>
        <v>257904.90000000002</v>
      </c>
      <c r="F99" s="855"/>
    </row>
    <row r="100" spans="1:14" ht="12.75" customHeight="1">
      <c r="A100" s="623" t="s">
        <v>760</v>
      </c>
      <c r="B100" s="332"/>
      <c r="C100" s="841"/>
      <c r="D100" s="320"/>
      <c r="E100" s="319"/>
      <c r="F100" s="855"/>
      <c r="I100" s="278"/>
      <c r="J100" s="364"/>
      <c r="K100" s="364"/>
      <c r="L100" s="278"/>
      <c r="M100" s="278"/>
      <c r="N100" s="278"/>
    </row>
    <row r="101" spans="1:14" ht="12.75" customHeight="1">
      <c r="A101" s="94"/>
      <c r="B101" s="829"/>
      <c r="C101" s="829"/>
      <c r="D101" s="829"/>
      <c r="E101" s="830"/>
      <c r="F101" s="830"/>
    </row>
    <row r="102" spans="1:14" ht="12.75" customHeight="1">
      <c r="A102" s="94"/>
      <c r="B102" s="829"/>
      <c r="C102" s="829"/>
      <c r="D102" s="829"/>
      <c r="E102" s="829"/>
      <c r="F102" s="830"/>
    </row>
    <row r="103" spans="1:14" ht="12.75" customHeight="1">
      <c r="A103" s="17"/>
      <c r="B103" s="829"/>
      <c r="C103" s="829"/>
      <c r="D103" s="829"/>
      <c r="E103" s="829"/>
      <c r="F103" s="830"/>
    </row>
    <row r="104" spans="1:14" ht="12.75" customHeight="1">
      <c r="A104" s="17" t="s">
        <v>234</v>
      </c>
      <c r="B104" s="37" t="s">
        <v>881</v>
      </c>
      <c r="C104" s="37" t="s">
        <v>883</v>
      </c>
      <c r="D104" s="829"/>
      <c r="E104" s="829"/>
      <c r="F104" s="830"/>
    </row>
    <row r="105" spans="1:14" ht="12.75" customHeight="1">
      <c r="A105" s="396" t="s">
        <v>761</v>
      </c>
      <c r="B105" s="39"/>
      <c r="C105" s="323"/>
      <c r="D105" s="829"/>
      <c r="E105" s="829"/>
      <c r="F105" s="830"/>
    </row>
    <row r="106" spans="1:14" ht="12.75" customHeight="1">
      <c r="A106" s="94" t="s">
        <v>762</v>
      </c>
      <c r="B106" s="246">
        <v>122170</v>
      </c>
      <c r="C106" s="816">
        <f>B106*1.07</f>
        <v>130721.90000000001</v>
      </c>
      <c r="D106" s="829"/>
      <c r="E106" s="829"/>
      <c r="F106" s="830"/>
    </row>
    <row r="107" spans="1:14" ht="12.75" customHeight="1">
      <c r="A107" s="94" t="s">
        <v>358</v>
      </c>
      <c r="B107" s="246">
        <v>9850</v>
      </c>
      <c r="C107" s="816">
        <f>B107*1.07</f>
        <v>10539.5</v>
      </c>
      <c r="D107" s="829"/>
      <c r="E107" s="829"/>
      <c r="F107" s="830"/>
    </row>
    <row r="108" spans="1:14" ht="12.75" customHeight="1">
      <c r="A108" s="94" t="s">
        <v>359</v>
      </c>
      <c r="B108" s="829"/>
      <c r="C108" s="328"/>
      <c r="D108" s="829"/>
      <c r="E108" s="829"/>
      <c r="F108" s="830"/>
    </row>
    <row r="109" spans="1:14" ht="12.75" customHeight="1">
      <c r="A109" s="94" t="s">
        <v>763</v>
      </c>
      <c r="B109" s="829"/>
      <c r="C109" s="328"/>
      <c r="D109" s="829"/>
      <c r="E109" s="829"/>
      <c r="F109" s="830"/>
    </row>
    <row r="110" spans="1:14" ht="12.75" customHeight="1">
      <c r="A110" s="623" t="s">
        <v>764</v>
      </c>
      <c r="B110" s="38"/>
      <c r="C110" s="326"/>
      <c r="D110" s="829"/>
      <c r="E110" s="829"/>
      <c r="F110" s="830"/>
    </row>
    <row r="111" spans="1:14" ht="12.75" customHeight="1">
      <c r="A111" s="94"/>
      <c r="B111" s="829"/>
      <c r="C111" s="829"/>
      <c r="D111" s="829"/>
      <c r="E111" s="829"/>
      <c r="F111" s="830"/>
    </row>
    <row r="112" spans="1:14" ht="12.75" customHeight="1">
      <c r="A112" s="94"/>
      <c r="B112" s="829"/>
      <c r="C112" s="829"/>
      <c r="D112" s="829"/>
      <c r="E112" s="829"/>
      <c r="F112" s="830"/>
    </row>
    <row r="113" spans="1:6" s="280" customFormat="1" ht="12.75" customHeight="1">
      <c r="A113" s="17" t="s">
        <v>765</v>
      </c>
      <c r="B113" s="829"/>
      <c r="C113" s="829"/>
      <c r="D113" s="829"/>
      <c r="E113" s="829"/>
      <c r="F113" s="830"/>
    </row>
    <row r="114" spans="1:6" ht="12.75" customHeight="1">
      <c r="A114" s="21" t="s">
        <v>766</v>
      </c>
      <c r="B114" s="37" t="s">
        <v>767</v>
      </c>
      <c r="C114" s="249" t="s">
        <v>881</v>
      </c>
      <c r="D114" s="37" t="s">
        <v>883</v>
      </c>
      <c r="E114" s="37"/>
      <c r="F114" s="86"/>
    </row>
    <row r="115" spans="1:6" ht="12.75" customHeight="1">
      <c r="A115" s="396" t="s">
        <v>768</v>
      </c>
      <c r="B115" s="39" t="s">
        <v>769</v>
      </c>
      <c r="C115" s="246">
        <v>8700</v>
      </c>
      <c r="D115" s="850">
        <f>+C115*1.1</f>
        <v>9570</v>
      </c>
      <c r="E115" s="829"/>
      <c r="F115" s="830"/>
    </row>
    <row r="116" spans="1:6" ht="12.75" customHeight="1">
      <c r="A116" s="94" t="s">
        <v>770</v>
      </c>
      <c r="B116" s="829" t="s">
        <v>769</v>
      </c>
      <c r="C116" s="246">
        <v>9130</v>
      </c>
      <c r="D116" s="851">
        <f>+C116*1.1</f>
        <v>10043</v>
      </c>
      <c r="E116" s="829"/>
      <c r="F116" s="830"/>
    </row>
    <row r="117" spans="1:6" ht="12.75" customHeight="1">
      <c r="A117" s="94" t="s">
        <v>771</v>
      </c>
      <c r="B117" s="829" t="s">
        <v>772</v>
      </c>
      <c r="C117" s="246">
        <v>12350</v>
      </c>
      <c r="D117" s="851">
        <f t="shared" ref="D117:D122" si="0">+C117*1.11</f>
        <v>13708.500000000002</v>
      </c>
      <c r="E117" s="829"/>
      <c r="F117" s="830"/>
    </row>
    <row r="118" spans="1:6" ht="12.75" customHeight="1">
      <c r="A118" s="94" t="s">
        <v>773</v>
      </c>
      <c r="B118" s="829" t="s">
        <v>774</v>
      </c>
      <c r="C118" s="246">
        <v>17510</v>
      </c>
      <c r="D118" s="851">
        <f t="shared" si="0"/>
        <v>19436.100000000002</v>
      </c>
      <c r="E118" s="829"/>
      <c r="F118" s="830"/>
    </row>
    <row r="119" spans="1:6" ht="12.75" customHeight="1">
      <c r="A119" s="94" t="s">
        <v>775</v>
      </c>
      <c r="B119" s="829" t="s">
        <v>734</v>
      </c>
      <c r="C119" s="246">
        <v>21370</v>
      </c>
      <c r="D119" s="851">
        <f t="shared" si="0"/>
        <v>23720.7</v>
      </c>
      <c r="E119" s="829"/>
      <c r="F119" s="830"/>
    </row>
    <row r="120" spans="1:6" ht="12.75" customHeight="1">
      <c r="A120" s="94" t="s">
        <v>776</v>
      </c>
      <c r="B120" s="829" t="s">
        <v>734</v>
      </c>
      <c r="C120" s="246">
        <v>24920</v>
      </c>
      <c r="D120" s="851">
        <f t="shared" si="0"/>
        <v>27661.200000000001</v>
      </c>
      <c r="E120" s="829"/>
      <c r="F120" s="830"/>
    </row>
    <row r="121" spans="1:6" ht="12.75" customHeight="1">
      <c r="A121" s="94" t="s">
        <v>777</v>
      </c>
      <c r="B121" s="829" t="s">
        <v>734</v>
      </c>
      <c r="C121" s="246">
        <v>29000</v>
      </c>
      <c r="D121" s="851">
        <f t="shared" si="0"/>
        <v>32190.000000000004</v>
      </c>
      <c r="E121" s="829"/>
      <c r="F121" s="830"/>
    </row>
    <row r="122" spans="1:6" ht="12.75" customHeight="1">
      <c r="A122" s="620" t="s">
        <v>778</v>
      </c>
      <c r="B122" s="38" t="s">
        <v>734</v>
      </c>
      <c r="C122" s="469">
        <v>32650</v>
      </c>
      <c r="D122" s="319">
        <f t="shared" si="0"/>
        <v>36241.5</v>
      </c>
      <c r="E122" s="829"/>
      <c r="F122" s="830"/>
    </row>
    <row r="123" spans="1:6" ht="12.75" customHeight="1">
      <c r="A123" s="94"/>
      <c r="B123" s="829"/>
      <c r="C123" s="829"/>
      <c r="D123" s="829"/>
      <c r="E123" s="829"/>
      <c r="F123" s="830"/>
    </row>
    <row r="124" spans="1:6" ht="12.75" customHeight="1">
      <c r="A124" s="17" t="s">
        <v>234</v>
      </c>
      <c r="B124" s="37" t="s">
        <v>881</v>
      </c>
      <c r="C124" s="37" t="s">
        <v>883</v>
      </c>
      <c r="D124" s="829"/>
      <c r="E124" s="829"/>
      <c r="F124" s="830"/>
    </row>
    <row r="125" spans="1:6" ht="12.75" customHeight="1">
      <c r="A125" s="396" t="s">
        <v>779</v>
      </c>
      <c r="B125" s="819">
        <v>260</v>
      </c>
      <c r="C125" s="843">
        <f>B125*1.11</f>
        <v>288.60000000000002</v>
      </c>
      <c r="D125" s="829"/>
      <c r="E125" s="829"/>
      <c r="F125" s="830"/>
    </row>
    <row r="126" spans="1:6" ht="12.75" customHeight="1">
      <c r="A126" s="620" t="s">
        <v>780</v>
      </c>
      <c r="B126" s="242">
        <v>860</v>
      </c>
      <c r="C126" s="844">
        <f>B126*1.11</f>
        <v>954.60000000000014</v>
      </c>
      <c r="D126" s="829"/>
      <c r="E126" s="829"/>
      <c r="F126" s="830"/>
    </row>
    <row r="127" spans="1:6" ht="12.75" customHeight="1">
      <c r="A127" s="94"/>
      <c r="B127" s="829"/>
      <c r="C127" s="829"/>
      <c r="D127" s="829"/>
      <c r="E127" s="829"/>
      <c r="F127" s="830"/>
    </row>
    <row r="128" spans="1:6" ht="12.75" customHeight="1">
      <c r="A128" s="94" t="s">
        <v>781</v>
      </c>
      <c r="B128" s="829"/>
      <c r="C128" s="829"/>
      <c r="D128" s="829"/>
      <c r="E128" s="829"/>
      <c r="F128" s="830"/>
    </row>
    <row r="129" spans="1:6" ht="12.75" customHeight="1">
      <c r="A129" s="94"/>
      <c r="B129" s="829"/>
      <c r="C129" s="829"/>
      <c r="D129" s="829"/>
      <c r="E129" s="829"/>
      <c r="F129" s="830"/>
    </row>
    <row r="130" spans="1:6" ht="12.75" customHeight="1">
      <c r="A130" s="94" t="s">
        <v>782</v>
      </c>
      <c r="B130" s="829"/>
      <c r="C130" s="829"/>
      <c r="D130" s="829"/>
      <c r="E130" s="829"/>
      <c r="F130" s="830"/>
    </row>
    <row r="131" spans="1:6" ht="12.75" customHeight="1">
      <c r="A131" s="94" t="s">
        <v>783</v>
      </c>
      <c r="B131" s="829"/>
      <c r="C131" s="829"/>
      <c r="D131" s="829"/>
      <c r="E131" s="829"/>
      <c r="F131" s="830"/>
    </row>
    <row r="132" spans="1:6" ht="12.75" customHeight="1">
      <c r="A132" s="94" t="s">
        <v>784</v>
      </c>
      <c r="B132" s="829"/>
      <c r="C132" s="829"/>
      <c r="D132" s="829"/>
      <c r="E132" s="829"/>
      <c r="F132" s="830"/>
    </row>
    <row r="133" spans="1:6" ht="12.75" customHeight="1">
      <c r="A133" s="94" t="s">
        <v>785</v>
      </c>
      <c r="B133" s="829"/>
      <c r="C133" s="829"/>
      <c r="D133" s="829"/>
      <c r="E133" s="829"/>
      <c r="F133" s="830"/>
    </row>
    <row r="134" spans="1:6" ht="12.75" customHeight="1">
      <c r="A134" s="94"/>
      <c r="B134" s="829"/>
      <c r="C134" s="829"/>
      <c r="D134" s="829"/>
      <c r="E134" s="829"/>
      <c r="F134" s="830"/>
    </row>
    <row r="135" spans="1:6" ht="12.75" customHeight="1">
      <c r="A135" s="94"/>
      <c r="B135" s="829"/>
      <c r="C135" s="829"/>
      <c r="D135" s="829"/>
      <c r="E135" s="829"/>
      <c r="F135" s="830"/>
    </row>
    <row r="136" spans="1:6" ht="12.75" customHeight="1">
      <c r="A136" s="17" t="s">
        <v>811</v>
      </c>
      <c r="D136" s="829"/>
      <c r="E136" s="829"/>
      <c r="F136" s="830"/>
    </row>
    <row r="137" spans="1:6" ht="12.75" customHeight="1">
      <c r="A137" s="94"/>
      <c r="B137" s="249" t="s">
        <v>881</v>
      </c>
      <c r="C137" s="249" t="s">
        <v>883</v>
      </c>
      <c r="D137" s="829"/>
      <c r="E137" s="829"/>
      <c r="F137" s="830"/>
    </row>
    <row r="138" spans="1:6" ht="12.75" customHeight="1">
      <c r="A138" s="624" t="s">
        <v>787</v>
      </c>
      <c r="B138" s="39"/>
      <c r="C138" s="323"/>
      <c r="D138" s="829"/>
      <c r="E138" s="829"/>
      <c r="F138" s="830"/>
    </row>
    <row r="139" spans="1:6" ht="12.75" customHeight="1">
      <c r="A139" s="94" t="s">
        <v>768</v>
      </c>
      <c r="B139" s="246">
        <v>6960</v>
      </c>
      <c r="C139" s="318">
        <f>+B139*1.19</f>
        <v>8282.4</v>
      </c>
      <c r="D139" s="829"/>
      <c r="E139" s="829"/>
      <c r="F139" s="830"/>
    </row>
    <row r="140" spans="1:6" ht="12.75" customHeight="1">
      <c r="A140" s="94" t="s">
        <v>770</v>
      </c>
      <c r="B140" s="246">
        <v>8400</v>
      </c>
      <c r="C140" s="318">
        <f t="shared" ref="C140:C151" si="1">+B140*1.19</f>
        <v>9996</v>
      </c>
      <c r="D140" s="829"/>
      <c r="E140" s="829"/>
      <c r="F140" s="830"/>
    </row>
    <row r="141" spans="1:6" ht="12.75" customHeight="1">
      <c r="A141" s="625" t="s">
        <v>788</v>
      </c>
      <c r="B141" s="121"/>
      <c r="C141" s="318"/>
      <c r="D141" s="829"/>
      <c r="E141" s="829"/>
      <c r="F141" s="830"/>
    </row>
    <row r="142" spans="1:6" ht="12.75" customHeight="1">
      <c r="A142" s="94" t="s">
        <v>789</v>
      </c>
      <c r="B142" s="246">
        <v>12610</v>
      </c>
      <c r="C142" s="318">
        <f t="shared" si="1"/>
        <v>15005.9</v>
      </c>
      <c r="D142" s="829"/>
      <c r="E142" s="829"/>
      <c r="F142" s="830"/>
    </row>
    <row r="143" spans="1:6" ht="12.75" customHeight="1">
      <c r="A143" s="94" t="s">
        <v>790</v>
      </c>
      <c r="B143" s="246">
        <v>17100</v>
      </c>
      <c r="C143" s="318">
        <f t="shared" si="1"/>
        <v>20349</v>
      </c>
      <c r="D143" s="829"/>
      <c r="E143" s="829"/>
      <c r="F143" s="830"/>
    </row>
    <row r="144" spans="1:6" ht="12.75" customHeight="1">
      <c r="A144" s="94" t="s">
        <v>791</v>
      </c>
      <c r="B144" s="246">
        <v>22750</v>
      </c>
      <c r="C144" s="318">
        <f t="shared" si="1"/>
        <v>27072.5</v>
      </c>
      <c r="D144" s="829"/>
      <c r="E144" s="829"/>
      <c r="F144" s="830"/>
    </row>
    <row r="145" spans="1:6" ht="12.75" customHeight="1">
      <c r="A145" s="94" t="s">
        <v>792</v>
      </c>
      <c r="B145" s="246">
        <v>29420</v>
      </c>
      <c r="C145" s="318">
        <f t="shared" si="1"/>
        <v>35009.799999999996</v>
      </c>
      <c r="D145" s="829"/>
      <c r="E145" s="829"/>
      <c r="F145" s="830"/>
    </row>
    <row r="146" spans="1:6" ht="12.75" customHeight="1">
      <c r="A146" s="94" t="s">
        <v>793</v>
      </c>
      <c r="B146" s="246">
        <v>42170</v>
      </c>
      <c r="C146" s="318">
        <f t="shared" si="1"/>
        <v>50182.299999999996</v>
      </c>
      <c r="D146" s="829"/>
      <c r="E146" s="829"/>
      <c r="F146" s="830"/>
    </row>
    <row r="147" spans="1:6" ht="12.75" customHeight="1">
      <c r="A147" s="94" t="s">
        <v>794</v>
      </c>
      <c r="B147" s="246">
        <v>37240</v>
      </c>
      <c r="C147" s="318">
        <f t="shared" si="1"/>
        <v>44315.6</v>
      </c>
      <c r="D147" s="829"/>
      <c r="E147" s="829"/>
      <c r="F147" s="830"/>
    </row>
    <row r="148" spans="1:6" ht="12.75" customHeight="1">
      <c r="A148" s="94" t="s">
        <v>795</v>
      </c>
      <c r="B148" s="246">
        <v>32460</v>
      </c>
      <c r="C148" s="318">
        <f t="shared" si="1"/>
        <v>38627.4</v>
      </c>
      <c r="D148" s="829"/>
      <c r="E148" s="829"/>
      <c r="F148" s="830"/>
    </row>
    <row r="149" spans="1:6" ht="12.75" customHeight="1">
      <c r="A149" s="94" t="s">
        <v>796</v>
      </c>
      <c r="B149" s="246">
        <v>44780</v>
      </c>
      <c r="C149" s="318">
        <f t="shared" si="1"/>
        <v>53288.2</v>
      </c>
      <c r="D149" s="829"/>
      <c r="E149" s="829"/>
      <c r="F149" s="830"/>
    </row>
    <row r="150" spans="1:6" ht="12.75" customHeight="1">
      <c r="A150" s="94" t="s">
        <v>797</v>
      </c>
      <c r="B150" s="246">
        <v>88540</v>
      </c>
      <c r="C150" s="318">
        <f t="shared" si="1"/>
        <v>105362.59999999999</v>
      </c>
      <c r="D150" s="829"/>
      <c r="E150" s="829"/>
      <c r="F150" s="830"/>
    </row>
    <row r="151" spans="1:6" ht="12.75" customHeight="1">
      <c r="A151" s="94" t="s">
        <v>798</v>
      </c>
      <c r="B151" s="246">
        <v>37530</v>
      </c>
      <c r="C151" s="318">
        <f t="shared" si="1"/>
        <v>44660.7</v>
      </c>
      <c r="D151" s="829"/>
      <c r="E151" s="829"/>
      <c r="F151" s="830"/>
    </row>
    <row r="152" spans="1:6" ht="12.75" customHeight="1">
      <c r="A152" s="620" t="s">
        <v>799</v>
      </c>
      <c r="B152" s="469">
        <v>53040</v>
      </c>
      <c r="C152" s="320">
        <f>+B152*1.19</f>
        <v>63117.599999999999</v>
      </c>
      <c r="D152" s="829"/>
      <c r="E152" s="829"/>
      <c r="F152" s="830"/>
    </row>
    <row r="153" spans="1:6" ht="12.75" customHeight="1">
      <c r="A153" s="94" t="s">
        <v>359</v>
      </c>
      <c r="B153" s="829"/>
      <c r="C153" s="829"/>
      <c r="D153" s="829"/>
      <c r="E153" s="829"/>
      <c r="F153" s="830"/>
    </row>
    <row r="154" spans="1:6" ht="12.75" customHeight="1">
      <c r="A154" s="94" t="s">
        <v>800</v>
      </c>
      <c r="B154" s="829"/>
      <c r="C154" s="829"/>
      <c r="D154" s="829"/>
      <c r="E154" s="829"/>
      <c r="F154" s="830"/>
    </row>
    <row r="155" spans="1:6" ht="12.75" customHeight="1">
      <c r="A155" s="94"/>
      <c r="B155" s="829"/>
      <c r="C155" s="829"/>
      <c r="D155" s="829"/>
      <c r="E155" s="829"/>
      <c r="F155" s="830"/>
    </row>
    <row r="156" spans="1:6" ht="12.75" customHeight="1">
      <c r="A156" s="17" t="s">
        <v>256</v>
      </c>
      <c r="B156" s="829"/>
      <c r="C156" s="829"/>
      <c r="D156" s="829"/>
      <c r="E156" s="829"/>
      <c r="F156" s="830"/>
    </row>
    <row r="157" spans="1:6" ht="12.75" customHeight="1">
      <c r="A157" s="94"/>
      <c r="B157" s="249" t="s">
        <v>881</v>
      </c>
      <c r="C157" s="249" t="s">
        <v>883</v>
      </c>
      <c r="D157" s="829"/>
      <c r="E157" s="829"/>
      <c r="F157" s="830"/>
    </row>
    <row r="158" spans="1:6" ht="12.75" customHeight="1">
      <c r="A158" s="626" t="s">
        <v>801</v>
      </c>
      <c r="B158" s="820">
        <v>260</v>
      </c>
      <c r="C158" s="845">
        <f>B158*1.19</f>
        <v>309.39999999999998</v>
      </c>
      <c r="D158" s="829"/>
      <c r="E158" s="829"/>
      <c r="F158" s="830"/>
    </row>
    <row r="159" spans="1:6" ht="12.75" customHeight="1">
      <c r="A159" s="94"/>
      <c r="B159" s="829"/>
      <c r="C159" s="829"/>
      <c r="D159" s="829"/>
      <c r="E159" s="829"/>
      <c r="F159" s="830"/>
    </row>
    <row r="160" spans="1:6" ht="12.75" customHeight="1">
      <c r="A160" s="94" t="s">
        <v>63</v>
      </c>
      <c r="B160" s="829"/>
      <c r="C160" s="829"/>
      <c r="D160" s="829"/>
      <c r="E160" s="829"/>
      <c r="F160" s="830"/>
    </row>
    <row r="161" spans="1:6" ht="12.75" customHeight="1">
      <c r="A161" s="94" t="s">
        <v>802</v>
      </c>
      <c r="B161" s="829"/>
      <c r="C161" s="829"/>
      <c r="D161" s="829"/>
      <c r="E161" s="829"/>
      <c r="F161" s="830"/>
    </row>
    <row r="162" spans="1:6" ht="12.75" customHeight="1" thickBot="1">
      <c r="A162" s="302"/>
      <c r="B162" s="3"/>
      <c r="C162" s="3"/>
      <c r="D162" s="3"/>
      <c r="E162" s="3"/>
      <c r="F162" s="97"/>
    </row>
    <row r="163" spans="1:6" ht="12.75" customHeight="1">
      <c r="A163" s="216"/>
      <c r="B163" s="216"/>
      <c r="C163" s="216"/>
      <c r="D163" s="216"/>
      <c r="F163" s="829"/>
    </row>
    <row r="164" spans="1:6" ht="12.75" customHeight="1">
      <c r="A164" s="216"/>
      <c r="B164" s="216"/>
      <c r="C164" s="216"/>
      <c r="D164" s="216"/>
    </row>
    <row r="165" spans="1:6" ht="12.75" customHeight="1">
      <c r="A165" s="216"/>
      <c r="B165" s="216"/>
      <c r="C165" s="216"/>
      <c r="D165" s="216"/>
    </row>
    <row r="166" spans="1:6" ht="12.75" customHeight="1">
      <c r="A166" s="217"/>
      <c r="B166" s="216"/>
      <c r="C166" s="216"/>
      <c r="D166" s="216"/>
    </row>
    <row r="167" spans="1:6" ht="12.75" customHeight="1">
      <c r="A167" s="216"/>
      <c r="B167" s="216"/>
      <c r="C167" s="216"/>
      <c r="D167" s="216"/>
    </row>
    <row r="168" spans="1:6" ht="12.75" customHeight="1">
      <c r="A168" s="216"/>
      <c r="B168" s="216"/>
      <c r="C168" s="216"/>
      <c r="D168" s="216"/>
    </row>
    <row r="169" spans="1:6" ht="12.75" customHeight="1">
      <c r="A169" s="216"/>
      <c r="B169" s="216"/>
      <c r="C169" s="216"/>
      <c r="D169" s="216"/>
    </row>
    <row r="170" spans="1:6" ht="12.75" customHeight="1">
      <c r="A170" s="216"/>
      <c r="B170" s="216"/>
      <c r="C170" s="216"/>
      <c r="D170" s="216"/>
    </row>
    <row r="171" spans="1:6" ht="12.75" customHeight="1">
      <c r="A171" s="216"/>
      <c r="B171" s="216"/>
      <c r="C171" s="216"/>
      <c r="D171" s="216"/>
    </row>
    <row r="172" spans="1:6" ht="12.75" customHeight="1"/>
    <row r="173" spans="1:6" ht="12.75" customHeight="1"/>
    <row r="174" spans="1:6" ht="12.75" customHeight="1"/>
    <row r="175" spans="1:6" ht="12.75" customHeight="1"/>
    <row r="176" spans="1: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sheetData>
  <customSheetViews>
    <customSheetView guid="{F165901F-2ED3-463B-B2D8-F03C10664774}">
      <selection activeCell="A8" sqref="A8"/>
      <pageMargins left="0.75" right="0.75" top="1" bottom="1" header="0" footer="0"/>
      <pageSetup paperSize="9" orientation="landscape" r:id="rId1"/>
      <headerFooter alignWithMargins="0"/>
    </customSheetView>
    <customSheetView guid="{4815BE6A-DAE3-4DF6-B77E-1B568730B529}">
      <selection activeCell="F28" sqref="F28"/>
      <pageMargins left="0.75" right="0.75" top="1" bottom="1" header="0" footer="0"/>
      <pageSetup paperSize="9" orientation="landscape" r:id="rId2"/>
      <headerFooter alignWithMargins="0"/>
    </customSheetView>
  </customSheetViews>
  <mergeCells count="9">
    <mergeCell ref="A1:F1"/>
    <mergeCell ref="D25:D27"/>
    <mergeCell ref="E25:E27"/>
    <mergeCell ref="A25:A27"/>
    <mergeCell ref="B25:B27"/>
    <mergeCell ref="C25:C27"/>
    <mergeCell ref="B24:C24"/>
    <mergeCell ref="D24:E24"/>
    <mergeCell ref="A3:F3"/>
  </mergeCells>
  <hyperlinks>
    <hyperlink ref="G1" location="Indhold!A1" display="Tilbage til indholdsoversigten"/>
    <hyperlink ref="E5" location="Kontaktpersoner!E9" display="kontaktperson"/>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A4" zoomScaleNormal="100" workbookViewId="0">
      <selection activeCell="E23" sqref="E23"/>
    </sheetView>
  </sheetViews>
  <sheetFormatPr defaultColWidth="9.140625" defaultRowHeight="17.649999999999999" customHeight="1"/>
  <cols>
    <col min="1" max="1" width="39.140625" style="759" customWidth="1"/>
    <col min="2" max="2" width="22.5703125" style="759" customWidth="1"/>
    <col min="3" max="3" width="20.85546875" style="759" customWidth="1"/>
    <col min="4" max="4" width="16.7109375" style="759" customWidth="1"/>
    <col min="5" max="5" width="22.85546875" style="759" customWidth="1"/>
    <col min="6" max="6" width="21" style="759" customWidth="1"/>
    <col min="7" max="7" width="21.5703125" style="759" customWidth="1"/>
    <col min="8" max="8" width="12.28515625" style="759" customWidth="1"/>
    <col min="9" max="9" width="10.7109375" style="759" customWidth="1"/>
    <col min="10" max="10" width="17.7109375" style="759" customWidth="1"/>
    <col min="11" max="11" width="21.5703125" style="759" customWidth="1"/>
    <col min="12" max="12" width="15.5703125" style="759" customWidth="1"/>
    <col min="13" max="13" width="19.28515625" style="759" customWidth="1"/>
    <col min="14" max="14" width="14.5703125" style="759" customWidth="1"/>
    <col min="15" max="15" width="13.42578125" style="759" customWidth="1"/>
    <col min="16" max="16" width="15.7109375" style="759" customWidth="1"/>
    <col min="17" max="16384" width="9.140625" style="759"/>
  </cols>
  <sheetData>
    <row r="1" spans="1:7" ht="17.649999999999999" customHeight="1" thickBot="1">
      <c r="A1" s="942" t="s">
        <v>894</v>
      </c>
      <c r="B1" s="943"/>
      <c r="C1" s="943"/>
      <c r="D1" s="943"/>
      <c r="E1" s="943"/>
      <c r="F1" s="940" t="s">
        <v>77</v>
      </c>
      <c r="G1" s="941"/>
    </row>
    <row r="2" spans="1:7" ht="17.649999999999999" customHeight="1" thickBot="1">
      <c r="A2" s="377"/>
      <c r="B2" s="377"/>
      <c r="C2" s="761"/>
      <c r="D2" s="378"/>
      <c r="E2" s="378"/>
      <c r="F2" s="378"/>
    </row>
    <row r="3" spans="1:7" ht="17.649999999999999" customHeight="1" thickBot="1">
      <c r="A3" s="948" t="s">
        <v>884</v>
      </c>
      <c r="B3" s="949"/>
      <c r="C3" s="949"/>
      <c r="D3" s="949"/>
      <c r="E3" s="949"/>
      <c r="F3" s="949"/>
      <c r="G3" s="950"/>
    </row>
    <row r="4" spans="1:7" ht="15.75" customHeight="1">
      <c r="A4" s="875" t="s">
        <v>900</v>
      </c>
      <c r="B4" s="829"/>
      <c r="C4" s="829"/>
      <c r="D4" s="829"/>
      <c r="E4" s="829"/>
      <c r="F4" s="829"/>
      <c r="G4" s="830"/>
    </row>
    <row r="5" spans="1:7" ht="12.75">
      <c r="B5" s="761"/>
      <c r="C5" s="761"/>
      <c r="D5" s="761"/>
      <c r="E5" s="761"/>
      <c r="F5" s="761"/>
      <c r="G5" s="762"/>
    </row>
    <row r="6" spans="1:7" ht="12.75">
      <c r="A6" s="94" t="s">
        <v>729</v>
      </c>
      <c r="B6" s="761"/>
      <c r="C6" s="761"/>
      <c r="D6" s="761"/>
      <c r="E6" s="761"/>
      <c r="F6" s="761"/>
      <c r="G6" s="762"/>
    </row>
    <row r="7" spans="1:7" ht="12.75">
      <c r="A7" s="94"/>
      <c r="B7" s="761"/>
      <c r="C7" s="761"/>
      <c r="D7" s="761"/>
      <c r="E7" s="761"/>
      <c r="F7" s="761"/>
      <c r="G7" s="762"/>
    </row>
    <row r="8" spans="1:7" ht="12.75">
      <c r="A8" s="94"/>
      <c r="B8" s="761"/>
      <c r="C8" s="761"/>
      <c r="D8" s="761"/>
      <c r="E8" s="761"/>
      <c r="F8" s="761"/>
      <c r="G8" s="762"/>
    </row>
    <row r="9" spans="1:7" ht="12.75">
      <c r="A9" s="625" t="s">
        <v>732</v>
      </c>
      <c r="B9" s="1023" t="s">
        <v>730</v>
      </c>
      <c r="C9" s="1023"/>
      <c r="D9" s="1023"/>
      <c r="E9" s="1024" t="s">
        <v>731</v>
      </c>
      <c r="F9" s="1023"/>
      <c r="G9" s="1025"/>
    </row>
    <row r="10" spans="1:7" ht="12.75">
      <c r="A10" s="17" t="s">
        <v>733</v>
      </c>
      <c r="B10" s="217" t="s">
        <v>750</v>
      </c>
      <c r="C10" s="217" t="s">
        <v>813</v>
      </c>
      <c r="D10" s="217" t="s">
        <v>786</v>
      </c>
      <c r="E10" s="330" t="s">
        <v>750</v>
      </c>
      <c r="F10" s="217" t="s">
        <v>813</v>
      </c>
      <c r="G10" s="555" t="s">
        <v>786</v>
      </c>
    </row>
    <row r="11" spans="1:7" ht="12.75">
      <c r="A11" s="556" t="s">
        <v>769</v>
      </c>
      <c r="B11" s="770">
        <v>12480</v>
      </c>
      <c r="C11" s="771">
        <v>0</v>
      </c>
      <c r="D11" s="772">
        <v>9270</v>
      </c>
      <c r="E11" s="773">
        <f>+B11*1.05</f>
        <v>13104</v>
      </c>
      <c r="F11" s="774">
        <v>0</v>
      </c>
      <c r="G11" s="775">
        <f>+D11*1.19</f>
        <v>11031.3</v>
      </c>
    </row>
    <row r="12" spans="1:7" ht="12.75" customHeight="1">
      <c r="A12" s="21" t="s">
        <v>734</v>
      </c>
      <c r="B12" s="776">
        <v>12480</v>
      </c>
      <c r="C12" s="777">
        <v>0</v>
      </c>
      <c r="D12" s="778">
        <v>9270</v>
      </c>
      <c r="E12" s="779">
        <f>+B11*1.07</f>
        <v>13353.6</v>
      </c>
      <c r="F12" s="780">
        <v>0</v>
      </c>
      <c r="G12" s="781">
        <f>+D11*1.19</f>
        <v>11031.3</v>
      </c>
    </row>
    <row r="13" spans="1:7" ht="12.75" customHeight="1">
      <c r="A13" s="94" t="s">
        <v>735</v>
      </c>
      <c r="B13" s="782"/>
      <c r="C13" s="777"/>
      <c r="D13" s="783"/>
      <c r="E13" s="779"/>
      <c r="F13" s="780"/>
      <c r="G13" s="781"/>
    </row>
    <row r="14" spans="1:7" ht="12.75" customHeight="1">
      <c r="A14" s="625" t="s">
        <v>736</v>
      </c>
      <c r="B14" s="782"/>
      <c r="C14" s="777"/>
      <c r="D14" s="783"/>
      <c r="E14" s="779"/>
      <c r="F14" s="780"/>
      <c r="G14" s="781"/>
    </row>
    <row r="15" spans="1:7" ht="12.75">
      <c r="A15" s="94" t="s">
        <v>737</v>
      </c>
      <c r="B15" s="776">
        <v>16830</v>
      </c>
      <c r="C15" s="777">
        <v>0</v>
      </c>
      <c r="D15" s="778">
        <v>5800</v>
      </c>
      <c r="E15" s="779">
        <f>+B15*1.06</f>
        <v>17839.8</v>
      </c>
      <c r="F15" s="780">
        <v>0</v>
      </c>
      <c r="G15" s="781">
        <f t="shared" ref="G15:G19" si="0">+D15*1.19</f>
        <v>6902</v>
      </c>
    </row>
    <row r="16" spans="1:7" ht="12.75">
      <c r="A16" s="94" t="s">
        <v>240</v>
      </c>
      <c r="B16" s="776">
        <v>24310</v>
      </c>
      <c r="C16" s="777">
        <v>0</v>
      </c>
      <c r="D16" s="778">
        <v>8550</v>
      </c>
      <c r="E16" s="779">
        <f>+B16*1.06</f>
        <v>25768.600000000002</v>
      </c>
      <c r="F16" s="780">
        <v>0</v>
      </c>
      <c r="G16" s="781">
        <f t="shared" si="0"/>
        <v>10174.5</v>
      </c>
    </row>
    <row r="17" spans="1:7" ht="12.75">
      <c r="A17" s="94" t="s">
        <v>723</v>
      </c>
      <c r="B17" s="776">
        <v>29800</v>
      </c>
      <c r="C17" s="777">
        <v>0</v>
      </c>
      <c r="D17" s="778">
        <v>9850</v>
      </c>
      <c r="E17" s="779">
        <f t="shared" ref="E17:E22" si="1">+B17*1.07</f>
        <v>31886.000000000004</v>
      </c>
      <c r="F17" s="780">
        <v>0</v>
      </c>
      <c r="G17" s="781">
        <f t="shared" si="0"/>
        <v>11721.5</v>
      </c>
    </row>
    <row r="18" spans="1:7" ht="12.75">
      <c r="A18" s="94" t="s">
        <v>738</v>
      </c>
      <c r="B18" s="776">
        <v>54730</v>
      </c>
      <c r="C18" s="777">
        <v>0</v>
      </c>
      <c r="D18" s="778">
        <v>9850</v>
      </c>
      <c r="E18" s="779">
        <f t="shared" si="1"/>
        <v>58561.100000000006</v>
      </c>
      <c r="F18" s="780">
        <v>0</v>
      </c>
      <c r="G18" s="781">
        <f t="shared" si="0"/>
        <v>11721.5</v>
      </c>
    </row>
    <row r="19" spans="1:7" ht="12.75">
      <c r="A19" s="94" t="s">
        <v>724</v>
      </c>
      <c r="B19" s="776">
        <v>54730</v>
      </c>
      <c r="C19" s="777">
        <v>0</v>
      </c>
      <c r="D19" s="778">
        <v>9850</v>
      </c>
      <c r="E19" s="779">
        <f t="shared" si="1"/>
        <v>58561.100000000006</v>
      </c>
      <c r="F19" s="780">
        <v>0</v>
      </c>
      <c r="G19" s="781">
        <f t="shared" si="0"/>
        <v>11721.5</v>
      </c>
    </row>
    <row r="20" spans="1:7" ht="12.75">
      <c r="A20" s="94" t="s">
        <v>259</v>
      </c>
      <c r="B20" s="776">
        <v>17700</v>
      </c>
      <c r="C20" s="777">
        <v>0</v>
      </c>
      <c r="D20" s="778">
        <v>4580</v>
      </c>
      <c r="E20" s="779">
        <f t="shared" si="1"/>
        <v>18939</v>
      </c>
      <c r="F20" s="780">
        <v>0</v>
      </c>
      <c r="G20" s="781">
        <f>+D20*1.19</f>
        <v>5450.2</v>
      </c>
    </row>
    <row r="21" spans="1:7" ht="12.75">
      <c r="A21" s="94" t="s">
        <v>739</v>
      </c>
      <c r="B21" s="776">
        <v>26880</v>
      </c>
      <c r="C21" s="777">
        <v>0</v>
      </c>
      <c r="D21" s="778">
        <v>7960</v>
      </c>
      <c r="E21" s="779">
        <f t="shared" si="1"/>
        <v>28761.600000000002</v>
      </c>
      <c r="F21" s="780">
        <v>0</v>
      </c>
      <c r="G21" s="781">
        <f>+D21*1.19</f>
        <v>9472.4</v>
      </c>
    </row>
    <row r="22" spans="1:7" ht="12.75" customHeight="1">
      <c r="A22" s="620" t="s">
        <v>740</v>
      </c>
      <c r="B22" s="784">
        <v>85520</v>
      </c>
      <c r="C22" s="469">
        <v>9020</v>
      </c>
      <c r="D22" s="785">
        <v>8780</v>
      </c>
      <c r="E22" s="786">
        <f t="shared" si="1"/>
        <v>91506.400000000009</v>
      </c>
      <c r="F22" s="787">
        <f>+C22*1.1</f>
        <v>9922</v>
      </c>
      <c r="G22" s="788">
        <f>+D22*1.19</f>
        <v>10448.199999999999</v>
      </c>
    </row>
    <row r="23" spans="1:7" ht="12.75">
      <c r="A23" s="94"/>
      <c r="B23" s="761"/>
      <c r="C23" s="761"/>
      <c r="D23" s="761"/>
      <c r="E23" s="761"/>
      <c r="F23" s="761"/>
      <c r="G23" s="762"/>
    </row>
    <row r="24" spans="1:7" ht="13.5" thickBot="1">
      <c r="A24" s="627"/>
      <c r="B24" s="3"/>
      <c r="C24" s="3"/>
      <c r="D24" s="3"/>
      <c r="E24" s="3"/>
      <c r="F24" s="3"/>
      <c r="G24" s="97"/>
    </row>
    <row r="25" spans="1:7" ht="12.75">
      <c r="A25" s="37"/>
      <c r="B25" s="37"/>
      <c r="C25" s="761"/>
    </row>
    <row r="26" spans="1:7" ht="12.75">
      <c r="A26" s="761"/>
      <c r="B26" s="761"/>
      <c r="C26" s="761"/>
    </row>
    <row r="27" spans="1:7" ht="12.75">
      <c r="A27" s="761"/>
      <c r="B27" s="761"/>
      <c r="C27" s="761"/>
    </row>
    <row r="28" spans="1:7" ht="12.75"/>
    <row r="29" spans="1:7" ht="12.75"/>
    <row r="30" spans="1:7" ht="12.75"/>
    <row r="31" spans="1:7" ht="12.75"/>
    <row r="32" spans="1:7" ht="12.75" customHeight="1"/>
    <row r="33" ht="12.75"/>
    <row r="34" ht="12.75"/>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row r="73" ht="12.75"/>
  </sheetData>
  <customSheetViews>
    <customSheetView guid="{F165901F-2ED3-463B-B2D8-F03C10664774}">
      <selection activeCell="H35" sqref="H35"/>
      <pageMargins left="0.74803149606299213" right="0.74803149606299213" top="0.98425196850393704" bottom="0.98425196850393704" header="0" footer="0"/>
      <pageSetup paperSize="9" orientation="landscape" r:id="rId1"/>
      <headerFooter alignWithMargins="0"/>
    </customSheetView>
    <customSheetView guid="{4815BE6A-DAE3-4DF6-B77E-1B568730B529}">
      <selection activeCell="G11" sqref="G11"/>
      <pageMargins left="0.74803149606299213" right="0.74803149606299213" top="0.98425196850393704" bottom="0.98425196850393704" header="0" footer="0"/>
      <pageSetup paperSize="9" orientation="landscape" r:id="rId2"/>
      <headerFooter alignWithMargins="0"/>
    </customSheetView>
  </customSheetViews>
  <mergeCells count="5">
    <mergeCell ref="F1:G1"/>
    <mergeCell ref="A1:E1"/>
    <mergeCell ref="B9:D9"/>
    <mergeCell ref="E9:G9"/>
    <mergeCell ref="A3:G3"/>
  </mergeCells>
  <hyperlinks>
    <hyperlink ref="F1" location="Indhold!A1" display="Tilbage til indholdsoversigten"/>
    <hyperlink ref="F5" location="Indhold!A1" display="tilbage til forsiden"/>
    <hyperlink ref="E5" location="Kontaktpersoner!E9" display="kontaktperson"/>
  </hyperlinks>
  <pageMargins left="0.74803149606299213" right="0.74803149606299213" top="0.98425196850393704" bottom="0.98425196850393704" header="0" footer="0"/>
  <pageSetup paperSize="9" orientation="landscape"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I16"/>
  <sheetViews>
    <sheetView zoomScaleNormal="100" workbookViewId="0">
      <selection activeCell="H26" sqref="H26"/>
    </sheetView>
  </sheetViews>
  <sheetFormatPr defaultColWidth="9.140625" defaultRowHeight="12.75"/>
  <cols>
    <col min="1" max="1" width="48.5703125" style="759" customWidth="1"/>
    <col min="2" max="2" width="14.7109375" style="759" customWidth="1"/>
    <col min="3" max="3" width="13.7109375" style="759" customWidth="1"/>
    <col min="4" max="4" width="10.42578125" style="759" customWidth="1"/>
    <col min="5" max="5" width="11.28515625" style="759" customWidth="1"/>
    <col min="6" max="6" width="14.42578125" style="759" customWidth="1"/>
    <col min="7" max="7" width="14" style="759" customWidth="1"/>
    <col min="8" max="8" width="10.5703125" style="759" customWidth="1"/>
    <col min="9" max="9" width="11.7109375" style="759" customWidth="1"/>
    <col min="10" max="16384" width="9.140625" style="759"/>
  </cols>
  <sheetData>
    <row r="1" spans="1:9" ht="21" thickBot="1">
      <c r="A1" s="942" t="s">
        <v>894</v>
      </c>
      <c r="B1" s="943"/>
      <c r="C1" s="943"/>
      <c r="D1" s="943"/>
      <c r="E1" s="943"/>
      <c r="F1" s="943"/>
      <c r="G1" s="940" t="s">
        <v>77</v>
      </c>
      <c r="H1" s="940"/>
      <c r="I1" s="941"/>
    </row>
    <row r="2" spans="1:9" ht="18.75" customHeight="1">
      <c r="A2" s="377"/>
      <c r="B2" s="377"/>
      <c r="C2" s="377"/>
      <c r="D2" s="377"/>
      <c r="E2" s="377"/>
      <c r="F2" s="377"/>
      <c r="G2" s="425"/>
      <c r="H2" s="425"/>
      <c r="I2" s="425"/>
    </row>
    <row r="3" spans="1:9" ht="12.75" customHeight="1" thickBot="1"/>
    <row r="4" spans="1:9" ht="13.5" thickBot="1">
      <c r="A4" s="1026" t="s">
        <v>846</v>
      </c>
      <c r="B4" s="1027"/>
      <c r="C4" s="1027"/>
      <c r="D4" s="1027"/>
      <c r="E4" s="1027"/>
      <c r="F4" s="1027"/>
      <c r="G4" s="1027"/>
      <c r="H4" s="1027"/>
      <c r="I4" s="1028"/>
    </row>
    <row r="5" spans="1:9">
      <c r="A5" s="789"/>
      <c r="B5" s="790"/>
      <c r="C5" s="790"/>
      <c r="D5" s="294"/>
      <c r="E5" s="294"/>
      <c r="F5" s="294"/>
      <c r="G5" s="294"/>
      <c r="H5" s="294"/>
      <c r="I5" s="791"/>
    </row>
    <row r="6" spans="1:9">
      <c r="A6" s="585"/>
      <c r="B6" s="294"/>
      <c r="C6" s="294"/>
      <c r="D6" s="294"/>
      <c r="E6" s="294"/>
      <c r="F6" s="294"/>
      <c r="G6" s="294"/>
      <c r="H6" s="294"/>
      <c r="I6" s="791"/>
    </row>
    <row r="7" spans="1:9">
      <c r="A7" s="792" t="s">
        <v>39</v>
      </c>
      <c r="B7" s="1029" t="s">
        <v>40</v>
      </c>
      <c r="C7" s="1030"/>
      <c r="D7" s="1030"/>
      <c r="E7" s="1031"/>
      <c r="F7" s="1030" t="s">
        <v>41</v>
      </c>
      <c r="G7" s="1030"/>
      <c r="H7" s="1030"/>
      <c r="I7" s="1031"/>
    </row>
    <row r="8" spans="1:9" ht="25.5">
      <c r="A8" s="585"/>
      <c r="B8" s="793" t="s">
        <v>6</v>
      </c>
      <c r="C8" s="794" t="s">
        <v>154</v>
      </c>
      <c r="D8" s="794" t="s">
        <v>5</v>
      </c>
      <c r="E8" s="795" t="s">
        <v>7</v>
      </c>
      <c r="F8" s="793" t="s">
        <v>6</v>
      </c>
      <c r="G8" s="794" t="s">
        <v>154</v>
      </c>
      <c r="H8" s="794" t="s">
        <v>5</v>
      </c>
      <c r="I8" s="796" t="s">
        <v>7</v>
      </c>
    </row>
    <row r="9" spans="1:9">
      <c r="A9" s="585"/>
      <c r="B9" s="797" t="s">
        <v>257</v>
      </c>
      <c r="C9" s="798" t="s">
        <v>258</v>
      </c>
      <c r="D9" s="798" t="s">
        <v>258</v>
      </c>
      <c r="E9" s="799" t="s">
        <v>258</v>
      </c>
      <c r="F9" s="797" t="s">
        <v>257</v>
      </c>
      <c r="G9" s="798" t="s">
        <v>258</v>
      </c>
      <c r="H9" s="798" t="s">
        <v>258</v>
      </c>
      <c r="I9" s="800" t="s">
        <v>258</v>
      </c>
    </row>
    <row r="10" spans="1:9">
      <c r="A10" s="585"/>
      <c r="B10" s="801"/>
      <c r="C10" s="802"/>
      <c r="D10" s="802"/>
      <c r="E10" s="803"/>
      <c r="F10" s="804"/>
      <c r="G10" s="294"/>
      <c r="H10" s="294"/>
      <c r="I10" s="791"/>
    </row>
    <row r="11" spans="1:9">
      <c r="A11" s="585"/>
      <c r="B11" s="784">
        <v>84100</v>
      </c>
      <c r="C11" s="469">
        <v>19800</v>
      </c>
      <c r="D11" s="469">
        <v>30720</v>
      </c>
      <c r="E11" s="785">
        <v>28900</v>
      </c>
      <c r="F11" s="805">
        <f>+B11*1.07</f>
        <v>89987</v>
      </c>
      <c r="G11" s="805">
        <f>+C11*1.11</f>
        <v>21978.000000000004</v>
      </c>
      <c r="H11" s="805">
        <f>+D11*1.19</f>
        <v>36556.799999999996</v>
      </c>
      <c r="I11" s="806">
        <f>E11*1.07</f>
        <v>30923</v>
      </c>
    </row>
    <row r="12" spans="1:9">
      <c r="A12" s="585"/>
      <c r="B12" s="807"/>
      <c r="C12" s="807"/>
      <c r="D12" s="807"/>
      <c r="E12" s="807"/>
      <c r="F12" s="807"/>
      <c r="G12" s="807"/>
      <c r="H12" s="807"/>
      <c r="I12" s="808"/>
    </row>
    <row r="13" spans="1:9">
      <c r="A13" s="792" t="s">
        <v>220</v>
      </c>
      <c r="B13" s="807"/>
      <c r="C13" s="807"/>
      <c r="D13" s="807"/>
      <c r="E13" s="807"/>
      <c r="F13" s="807"/>
      <c r="G13" s="807"/>
      <c r="H13" s="807"/>
      <c r="I13" s="808"/>
    </row>
    <row r="14" spans="1:9">
      <c r="A14" s="585"/>
      <c r="B14" s="807"/>
      <c r="C14" s="807"/>
      <c r="D14" s="807"/>
      <c r="E14" s="807"/>
      <c r="F14" s="807"/>
      <c r="G14" s="807"/>
      <c r="H14" s="807"/>
      <c r="I14" s="808"/>
    </row>
    <row r="15" spans="1:9">
      <c r="A15" s="792" t="s">
        <v>195</v>
      </c>
      <c r="B15" s="809">
        <v>2152190</v>
      </c>
      <c r="C15" s="807"/>
      <c r="D15" s="807"/>
      <c r="E15" s="807"/>
      <c r="F15" s="807"/>
      <c r="G15" s="807"/>
      <c r="H15" s="807"/>
      <c r="I15" s="808"/>
    </row>
    <row r="16" spans="1:9" ht="13.5" thickBot="1">
      <c r="A16" s="302"/>
      <c r="B16" s="3"/>
      <c r="C16" s="3"/>
      <c r="D16" s="3"/>
      <c r="E16" s="3"/>
      <c r="F16" s="3"/>
      <c r="G16" s="3"/>
      <c r="H16" s="3"/>
      <c r="I16" s="97"/>
    </row>
  </sheetData>
  <customSheetViews>
    <customSheetView guid="{F165901F-2ED3-463B-B2D8-F03C10664774}">
      <selection activeCell="M44" sqref="M44"/>
      <pageMargins left="0.75" right="0.75" top="1" bottom="1" header="0" footer="0"/>
      <pageSetup paperSize="9" orientation="landscape" r:id="rId1"/>
      <headerFooter alignWithMargins="0"/>
    </customSheetView>
    <customSheetView guid="{4815BE6A-DAE3-4DF6-B77E-1B568730B529}">
      <selection sqref="A1:F1"/>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zoomScale="64" zoomScaleNormal="100" workbookViewId="0">
      <selection sqref="A1:I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42" t="s">
        <v>894</v>
      </c>
      <c r="B1" s="943"/>
      <c r="C1" s="943"/>
      <c r="D1" s="943"/>
      <c r="E1" s="943"/>
      <c r="F1" s="943"/>
      <c r="G1" s="943"/>
      <c r="H1" s="943"/>
      <c r="I1" s="943"/>
      <c r="J1" s="940" t="s">
        <v>77</v>
      </c>
      <c r="K1" s="940"/>
      <c r="L1" s="941"/>
    </row>
    <row r="2" spans="1:13" s="366" customFormat="1" ht="23.65" customHeight="1">
      <c r="A2" s="377"/>
      <c r="B2" s="377"/>
      <c r="C2" s="216"/>
      <c r="D2" s="378"/>
      <c r="E2" s="378"/>
      <c r="F2" s="378"/>
      <c r="G2" s="378"/>
      <c r="H2" s="378"/>
      <c r="I2" s="378"/>
      <c r="J2" s="378"/>
      <c r="K2" s="378"/>
      <c r="L2" s="378"/>
    </row>
    <row r="3" spans="1:13" ht="13.5" thickBot="1"/>
    <row r="4" spans="1:13" ht="12.75" customHeight="1" thickBot="1">
      <c r="A4" s="631"/>
      <c r="B4" s="935" t="s">
        <v>847</v>
      </c>
      <c r="C4" s="935"/>
      <c r="D4" s="935"/>
      <c r="E4" s="935"/>
      <c r="F4" s="935"/>
      <c r="G4" s="935"/>
      <c r="H4" s="935"/>
      <c r="I4" s="935"/>
      <c r="J4" s="935"/>
      <c r="K4" s="935"/>
      <c r="L4" s="936"/>
      <c r="M4" s="253"/>
    </row>
    <row r="5" spans="1:13" ht="26.1" customHeight="1">
      <c r="A5" s="394"/>
      <c r="B5" s="200"/>
      <c r="C5" s="200"/>
      <c r="D5" s="200"/>
      <c r="E5" s="200"/>
      <c r="F5" s="200"/>
      <c r="G5" s="200"/>
      <c r="H5" s="200"/>
      <c r="I5" s="353"/>
      <c r="J5" s="200"/>
      <c r="K5" s="200"/>
      <c r="L5" s="86"/>
      <c r="M5" s="253"/>
    </row>
    <row r="6" spans="1:13">
      <c r="A6" s="632"/>
      <c r="B6" s="275"/>
      <c r="C6" s="275"/>
      <c r="D6" s="339"/>
      <c r="E6" s="1032" t="s">
        <v>40</v>
      </c>
      <c r="F6" s="1032"/>
      <c r="G6" s="1032"/>
      <c r="H6" s="1033"/>
      <c r="I6" s="1034" t="s">
        <v>41</v>
      </c>
      <c r="J6" s="1035"/>
      <c r="K6" s="1035"/>
      <c r="L6" s="1036"/>
      <c r="M6" s="253"/>
    </row>
    <row r="7" spans="1:13" ht="25.5">
      <c r="A7" s="633" t="s">
        <v>46</v>
      </c>
      <c r="B7" s="177" t="s">
        <v>255</v>
      </c>
      <c r="C7" s="177"/>
      <c r="D7" s="263"/>
      <c r="E7" s="263" t="s">
        <v>187</v>
      </c>
      <c r="F7" s="263" t="s">
        <v>188</v>
      </c>
      <c r="G7" s="263" t="s">
        <v>189</v>
      </c>
      <c r="H7" s="338"/>
      <c r="I7" s="263" t="s">
        <v>187</v>
      </c>
      <c r="J7" s="263" t="s">
        <v>188</v>
      </c>
      <c r="K7" s="263" t="s">
        <v>189</v>
      </c>
      <c r="L7" s="511"/>
      <c r="M7" s="253"/>
    </row>
    <row r="8" spans="1:13">
      <c r="A8" s="634"/>
      <c r="B8" s="160"/>
      <c r="C8" s="160"/>
      <c r="D8" s="160"/>
      <c r="E8" s="177" t="s">
        <v>257</v>
      </c>
      <c r="F8" s="177" t="s">
        <v>257</v>
      </c>
      <c r="G8" s="177" t="s">
        <v>258</v>
      </c>
      <c r="H8" s="264"/>
      <c r="I8" s="177" t="s">
        <v>257</v>
      </c>
      <c r="J8" s="177" t="s">
        <v>257</v>
      </c>
      <c r="K8" s="177" t="s">
        <v>258</v>
      </c>
      <c r="L8" s="555"/>
      <c r="M8" s="253"/>
    </row>
    <row r="9" spans="1:13" ht="19.5">
      <c r="A9" s="635"/>
      <c r="B9" s="177" t="s">
        <v>191</v>
      </c>
      <c r="C9" s="636"/>
      <c r="D9" s="266"/>
      <c r="E9" s="200"/>
      <c r="F9" s="200"/>
      <c r="G9" s="200"/>
      <c r="H9" s="265"/>
      <c r="I9" s="266"/>
      <c r="J9" s="266"/>
      <c r="K9" s="267"/>
      <c r="L9" s="637"/>
      <c r="M9" s="253"/>
    </row>
    <row r="10" spans="1:13" ht="15">
      <c r="A10" s="638">
        <v>3015</v>
      </c>
      <c r="B10" s="639" t="s">
        <v>316</v>
      </c>
      <c r="C10" s="639"/>
      <c r="D10" s="639" t="s">
        <v>295</v>
      </c>
      <c r="E10" s="256">
        <v>72480</v>
      </c>
      <c r="F10" s="256">
        <v>11260</v>
      </c>
      <c r="G10" s="256">
        <v>11700</v>
      </c>
      <c r="H10" s="268"/>
      <c r="I10" s="146">
        <f>+E10*1.05</f>
        <v>76104</v>
      </c>
      <c r="J10" s="147">
        <f>+F10*1.1</f>
        <v>12386.000000000002</v>
      </c>
      <c r="K10" s="148">
        <f t="shared" ref="K10:K15" si="0">+G10*1.19</f>
        <v>13923</v>
      </c>
      <c r="L10" s="640"/>
      <c r="M10" s="253"/>
    </row>
    <row r="11" spans="1:13" ht="15">
      <c r="A11" s="638"/>
      <c r="B11" s="639"/>
      <c r="C11" s="639"/>
      <c r="D11" s="639" t="s">
        <v>57</v>
      </c>
      <c r="E11" s="256">
        <v>69920</v>
      </c>
      <c r="F11" s="256">
        <v>11260</v>
      </c>
      <c r="G11" s="256">
        <v>11700</v>
      </c>
      <c r="H11" s="268"/>
      <c r="I11" s="146">
        <f t="shared" ref="I11:I15" si="1">+E11*1.05</f>
        <v>73416</v>
      </c>
      <c r="J11" s="147">
        <f>+F11*1.1</f>
        <v>12386.000000000002</v>
      </c>
      <c r="K11" s="148">
        <f t="shared" si="0"/>
        <v>13923</v>
      </c>
      <c r="L11" s="641"/>
      <c r="M11" s="253"/>
    </row>
    <row r="12" spans="1:13" ht="15">
      <c r="A12" s="642">
        <v>3016</v>
      </c>
      <c r="B12" s="639" t="s">
        <v>239</v>
      </c>
      <c r="C12" s="639"/>
      <c r="D12" s="639" t="s">
        <v>295</v>
      </c>
      <c r="E12" s="256">
        <v>68010</v>
      </c>
      <c r="F12" s="256">
        <v>11200</v>
      </c>
      <c r="G12" s="256">
        <v>12310</v>
      </c>
      <c r="H12" s="268"/>
      <c r="I12" s="146">
        <f t="shared" si="1"/>
        <v>71410.5</v>
      </c>
      <c r="J12" s="147">
        <f t="shared" ref="J12:J15" si="2">+F12*1.1</f>
        <v>12320.000000000002</v>
      </c>
      <c r="K12" s="148">
        <f t="shared" si="0"/>
        <v>14648.9</v>
      </c>
      <c r="L12" s="641"/>
      <c r="M12" s="253"/>
    </row>
    <row r="13" spans="1:13" ht="15">
      <c r="A13" s="642"/>
      <c r="B13" s="639"/>
      <c r="C13" s="639"/>
      <c r="D13" s="639" t="s">
        <v>296</v>
      </c>
      <c r="E13" s="256">
        <v>49840</v>
      </c>
      <c r="F13" s="256">
        <v>11200</v>
      </c>
      <c r="G13" s="256">
        <v>12310</v>
      </c>
      <c r="H13" s="268"/>
      <c r="I13" s="146">
        <f t="shared" si="1"/>
        <v>52332</v>
      </c>
      <c r="J13" s="147">
        <f>+F13*1.1</f>
        <v>12320.000000000002</v>
      </c>
      <c r="K13" s="148">
        <f t="shared" si="0"/>
        <v>14648.9</v>
      </c>
      <c r="L13" s="641"/>
      <c r="M13" s="253"/>
    </row>
    <row r="14" spans="1:13" ht="15">
      <c r="A14" s="642">
        <v>3018</v>
      </c>
      <c r="B14" s="639" t="s">
        <v>10</v>
      </c>
      <c r="C14" s="639"/>
      <c r="D14" s="639"/>
      <c r="E14" s="256">
        <v>76220</v>
      </c>
      <c r="F14" s="256">
        <v>9770</v>
      </c>
      <c r="G14" s="256">
        <v>12640</v>
      </c>
      <c r="H14" s="268"/>
      <c r="I14" s="146">
        <f t="shared" si="1"/>
        <v>80031</v>
      </c>
      <c r="J14" s="147">
        <f t="shared" si="2"/>
        <v>10747</v>
      </c>
      <c r="K14" s="148">
        <f t="shared" si="0"/>
        <v>15041.599999999999</v>
      </c>
      <c r="L14" s="641"/>
      <c r="M14" s="253"/>
    </row>
    <row r="15" spans="1:13" ht="15">
      <c r="A15" s="642">
        <v>3019</v>
      </c>
      <c r="B15" s="639" t="s">
        <v>11</v>
      </c>
      <c r="C15" s="639"/>
      <c r="D15" s="639"/>
      <c r="E15" s="256">
        <v>198840</v>
      </c>
      <c r="F15" s="256">
        <v>17800</v>
      </c>
      <c r="G15" s="256">
        <v>28730</v>
      </c>
      <c r="H15" s="268"/>
      <c r="I15" s="146">
        <f t="shared" si="1"/>
        <v>208782</v>
      </c>
      <c r="J15" s="147">
        <f t="shared" si="2"/>
        <v>19580</v>
      </c>
      <c r="K15" s="148">
        <f t="shared" si="0"/>
        <v>34188.699999999997</v>
      </c>
      <c r="L15" s="641"/>
      <c r="M15" s="253"/>
    </row>
    <row r="16" spans="1:13">
      <c r="A16" s="642"/>
      <c r="B16" s="639"/>
      <c r="C16" s="639"/>
      <c r="D16" s="639"/>
      <c r="E16" s="159"/>
      <c r="F16" s="159"/>
      <c r="G16" s="159"/>
      <c r="H16" s="159"/>
      <c r="I16" s="269"/>
      <c r="J16" s="270"/>
      <c r="K16" s="178"/>
      <c r="L16" s="24"/>
      <c r="M16" s="253"/>
    </row>
    <row r="17" spans="1:13">
      <c r="A17" s="643"/>
      <c r="B17" s="274" t="s">
        <v>324</v>
      </c>
      <c r="C17" s="340"/>
      <c r="D17" s="340"/>
      <c r="E17" s="342"/>
      <c r="F17" s="342"/>
      <c r="G17" s="342"/>
      <c r="H17" s="343"/>
      <c r="I17" s="352"/>
      <c r="J17" s="342"/>
      <c r="K17" s="342"/>
      <c r="L17" s="644"/>
      <c r="M17" s="253"/>
    </row>
    <row r="18" spans="1:13">
      <c r="A18" s="638">
        <v>3015</v>
      </c>
      <c r="B18" s="639" t="s">
        <v>316</v>
      </c>
      <c r="C18" s="639"/>
      <c r="D18" s="639" t="s">
        <v>295</v>
      </c>
      <c r="E18" s="256">
        <v>65340</v>
      </c>
      <c r="F18" s="256">
        <v>11260</v>
      </c>
      <c r="G18" s="256">
        <v>11700</v>
      </c>
      <c r="H18" s="271"/>
      <c r="I18" s="148">
        <f>+E18*1.05</f>
        <v>68607</v>
      </c>
      <c r="J18" s="159">
        <f>+F18*1.1</f>
        <v>12386.000000000002</v>
      </c>
      <c r="K18" s="159">
        <f>+G18*1.19</f>
        <v>13923</v>
      </c>
      <c r="L18" s="24"/>
      <c r="M18" s="253"/>
    </row>
    <row r="19" spans="1:13">
      <c r="A19" s="638"/>
      <c r="B19" s="639"/>
      <c r="C19" s="639"/>
      <c r="D19" s="639" t="s">
        <v>57</v>
      </c>
      <c r="E19" s="256">
        <v>62780</v>
      </c>
      <c r="F19" s="256">
        <v>11260</v>
      </c>
      <c r="G19" s="256">
        <v>11700</v>
      </c>
      <c r="H19" s="271"/>
      <c r="I19" s="148">
        <f>+E19*1.05</f>
        <v>65919</v>
      </c>
      <c r="J19" s="159">
        <f>+F19*1.1</f>
        <v>12386.000000000002</v>
      </c>
      <c r="K19" s="159">
        <f>+G19*1.19</f>
        <v>13923</v>
      </c>
      <c r="L19" s="24"/>
      <c r="M19" s="253"/>
    </row>
    <row r="20" spans="1:13">
      <c r="A20" s="642">
        <v>3016</v>
      </c>
      <c r="B20" s="639" t="s">
        <v>239</v>
      </c>
      <c r="C20" s="639"/>
      <c r="D20" s="639" t="s">
        <v>295</v>
      </c>
      <c r="E20" s="256">
        <v>55820</v>
      </c>
      <c r="F20" s="256">
        <v>11200</v>
      </c>
      <c r="G20" s="256">
        <v>12310</v>
      </c>
      <c r="H20" s="271"/>
      <c r="I20" s="148">
        <f>+E20*1.05</f>
        <v>58611</v>
      </c>
      <c r="J20" s="159">
        <f>+F20*1.1</f>
        <v>12320.000000000002</v>
      </c>
      <c r="K20" s="159">
        <f>+G20*1.19</f>
        <v>14648.9</v>
      </c>
      <c r="L20" s="86"/>
      <c r="M20" s="253"/>
    </row>
    <row r="21" spans="1:13">
      <c r="A21" s="642"/>
      <c r="B21" s="639"/>
      <c r="C21" s="639"/>
      <c r="D21" s="639" t="s">
        <v>296</v>
      </c>
      <c r="E21" s="256">
        <v>33050</v>
      </c>
      <c r="F21" s="256">
        <v>11200</v>
      </c>
      <c r="G21" s="256">
        <v>12310</v>
      </c>
      <c r="H21" s="271"/>
      <c r="I21" s="148">
        <f>+E21*1.05</f>
        <v>34702.5</v>
      </c>
      <c r="J21" s="159">
        <f>+F21*1.1</f>
        <v>12320.000000000002</v>
      </c>
      <c r="K21" s="159">
        <f>+G21*1.19</f>
        <v>14648.9</v>
      </c>
      <c r="L21" s="86"/>
      <c r="M21" s="253"/>
    </row>
    <row r="22" spans="1:13" ht="19.5">
      <c r="A22" s="645"/>
      <c r="B22" s="274" t="s">
        <v>234</v>
      </c>
      <c r="C22" s="341"/>
      <c r="D22" s="344"/>
      <c r="E22" s="345"/>
      <c r="F22" s="345"/>
      <c r="G22" s="345"/>
      <c r="H22" s="346"/>
      <c r="I22" s="347"/>
      <c r="J22" s="347"/>
      <c r="K22" s="347"/>
      <c r="L22" s="646"/>
      <c r="M22" s="253"/>
    </row>
    <row r="23" spans="1:13">
      <c r="A23" s="394">
        <v>3015</v>
      </c>
      <c r="B23" s="440" t="s">
        <v>192</v>
      </c>
      <c r="C23" s="440"/>
      <c r="D23" s="178" t="s">
        <v>298</v>
      </c>
      <c r="E23" s="256">
        <v>6340</v>
      </c>
      <c r="F23" s="647" t="s">
        <v>194</v>
      </c>
      <c r="G23" s="647" t="s">
        <v>194</v>
      </c>
      <c r="H23" s="176"/>
      <c r="I23" s="269">
        <f>+E23*1.05</f>
        <v>6657</v>
      </c>
      <c r="J23" s="176" t="s">
        <v>194</v>
      </c>
      <c r="K23" s="176" t="s">
        <v>194</v>
      </c>
      <c r="L23" s="586"/>
      <c r="M23" s="253"/>
    </row>
    <row r="24" spans="1:13">
      <c r="A24" s="394">
        <v>3015</v>
      </c>
      <c r="B24" s="440" t="s">
        <v>9</v>
      </c>
      <c r="C24" s="440"/>
      <c r="D24" s="178" t="s">
        <v>299</v>
      </c>
      <c r="E24" s="647" t="s">
        <v>194</v>
      </c>
      <c r="F24" s="35">
        <v>270</v>
      </c>
      <c r="G24" s="647" t="s">
        <v>194</v>
      </c>
      <c r="H24" s="176"/>
      <c r="I24" s="335" t="s">
        <v>194</v>
      </c>
      <c r="J24" s="159">
        <f>+F24*1.1</f>
        <v>297</v>
      </c>
      <c r="K24" s="176" t="s">
        <v>194</v>
      </c>
      <c r="L24" s="586"/>
      <c r="M24" s="253"/>
    </row>
    <row r="25" spans="1:13">
      <c r="A25" s="642">
        <v>3016</v>
      </c>
      <c r="B25" s="440" t="s">
        <v>294</v>
      </c>
      <c r="C25" s="440"/>
      <c r="D25" s="178" t="s">
        <v>299</v>
      </c>
      <c r="E25" s="647" t="s">
        <v>194</v>
      </c>
      <c r="F25" s="145">
        <v>280</v>
      </c>
      <c r="G25" s="647" t="s">
        <v>194</v>
      </c>
      <c r="H25" s="176"/>
      <c r="I25" s="335" t="s">
        <v>194</v>
      </c>
      <c r="J25" s="159">
        <f>+F25*1.1</f>
        <v>308</v>
      </c>
      <c r="K25" s="176" t="s">
        <v>194</v>
      </c>
      <c r="L25" s="586"/>
      <c r="M25" s="253"/>
    </row>
    <row r="26" spans="1:13">
      <c r="A26" s="642">
        <v>3018</v>
      </c>
      <c r="B26" s="440" t="s">
        <v>297</v>
      </c>
      <c r="C26" s="440"/>
      <c r="D26" s="178" t="s">
        <v>299</v>
      </c>
      <c r="E26" s="647" t="s">
        <v>194</v>
      </c>
      <c r="F26" s="35">
        <v>280</v>
      </c>
      <c r="G26" s="647" t="s">
        <v>194</v>
      </c>
      <c r="H26" s="176"/>
      <c r="I26" s="335" t="s">
        <v>194</v>
      </c>
      <c r="J26" s="159">
        <f>+F26*1.1</f>
        <v>308</v>
      </c>
      <c r="K26" s="176" t="s">
        <v>194</v>
      </c>
      <c r="L26" s="586"/>
      <c r="M26" s="253"/>
    </row>
    <row r="27" spans="1:13">
      <c r="A27" s="642">
        <v>3019</v>
      </c>
      <c r="B27" s="440" t="s">
        <v>300</v>
      </c>
      <c r="C27" s="440"/>
      <c r="D27" s="178" t="s">
        <v>299</v>
      </c>
      <c r="E27" s="647" t="s">
        <v>194</v>
      </c>
      <c r="F27" s="145">
        <v>470</v>
      </c>
      <c r="G27" s="647" t="s">
        <v>194</v>
      </c>
      <c r="H27" s="176"/>
      <c r="I27" s="335" t="s">
        <v>194</v>
      </c>
      <c r="J27" s="159">
        <f>+F27*1.1</f>
        <v>517</v>
      </c>
      <c r="K27" s="176" t="s">
        <v>194</v>
      </c>
      <c r="L27" s="586"/>
      <c r="M27" s="253"/>
    </row>
    <row r="28" spans="1:13">
      <c r="A28" s="394" t="s">
        <v>171</v>
      </c>
      <c r="B28" s="178" t="s">
        <v>301</v>
      </c>
      <c r="C28" s="178"/>
      <c r="D28" s="178"/>
      <c r="E28" s="178"/>
      <c r="F28" s="178"/>
      <c r="G28" s="232"/>
      <c r="H28" s="178"/>
      <c r="I28" s="272"/>
      <c r="J28" s="178"/>
      <c r="K28" s="178"/>
      <c r="L28" s="586"/>
      <c r="M28" s="253"/>
    </row>
    <row r="29" spans="1:13">
      <c r="A29" s="394" t="s">
        <v>172</v>
      </c>
      <c r="B29" s="178" t="s">
        <v>302</v>
      </c>
      <c r="C29" s="178"/>
      <c r="D29" s="178"/>
      <c r="E29" s="178"/>
      <c r="F29" s="178"/>
      <c r="G29" s="178"/>
      <c r="H29" s="178"/>
      <c r="I29" s="272"/>
      <c r="J29" s="178"/>
      <c r="K29" s="178"/>
      <c r="L29" s="586"/>
      <c r="M29" s="253"/>
    </row>
    <row r="30" spans="1:13">
      <c r="A30" s="394"/>
      <c r="B30" s="178"/>
      <c r="C30" s="178"/>
      <c r="D30" s="178"/>
      <c r="E30" s="178"/>
      <c r="F30" s="178"/>
      <c r="G30" s="178"/>
      <c r="H30" s="178"/>
      <c r="I30" s="272"/>
      <c r="J30" s="178"/>
      <c r="K30" s="178"/>
      <c r="L30" s="586"/>
      <c r="M30" s="253"/>
    </row>
    <row r="31" spans="1:13" ht="19.5">
      <c r="A31" s="645"/>
      <c r="B31" s="629" t="s">
        <v>173</v>
      </c>
      <c r="C31" s="341"/>
      <c r="D31" s="344"/>
      <c r="E31" s="228" t="s">
        <v>40</v>
      </c>
      <c r="F31" s="355"/>
      <c r="G31" s="249"/>
      <c r="H31" s="355"/>
      <c r="I31" s="630" t="s">
        <v>41</v>
      </c>
      <c r="J31" s="347"/>
      <c r="K31" s="344"/>
      <c r="L31" s="646"/>
      <c r="M31" s="253"/>
    </row>
    <row r="32" spans="1:13">
      <c r="A32" s="642">
        <v>3018</v>
      </c>
      <c r="B32" s="639" t="s">
        <v>303</v>
      </c>
      <c r="C32" s="639"/>
      <c r="D32" s="200" t="s">
        <v>335</v>
      </c>
      <c r="E32" s="256">
        <v>37570</v>
      </c>
      <c r="F32" s="176"/>
      <c r="G32" s="216"/>
      <c r="H32" s="176"/>
      <c r="I32" s="146">
        <f t="shared" ref="I32:I37" si="3">+E32*1.05</f>
        <v>39448.5</v>
      </c>
      <c r="J32" s="178"/>
      <c r="K32" s="200"/>
      <c r="L32" s="86"/>
      <c r="M32" s="253"/>
    </row>
    <row r="33" spans="1:13" ht="14.25" customHeight="1">
      <c r="A33" s="642">
        <v>3019</v>
      </c>
      <c r="B33" s="639" t="s">
        <v>300</v>
      </c>
      <c r="C33" s="639"/>
      <c r="D33" s="200" t="s">
        <v>304</v>
      </c>
      <c r="E33" s="256">
        <v>1420</v>
      </c>
      <c r="F33" s="176"/>
      <c r="G33" s="216"/>
      <c r="H33" s="176"/>
      <c r="I33" s="146">
        <f t="shared" si="3"/>
        <v>1491</v>
      </c>
      <c r="J33" s="178"/>
      <c r="K33" s="200"/>
      <c r="L33" s="86"/>
      <c r="M33" s="253"/>
    </row>
    <row r="34" spans="1:13" ht="16.149999999999999" customHeight="1">
      <c r="A34" s="642">
        <v>3019</v>
      </c>
      <c r="B34" s="639" t="s">
        <v>300</v>
      </c>
      <c r="C34" s="639"/>
      <c r="D34" s="200" t="s">
        <v>305</v>
      </c>
      <c r="E34" s="256">
        <v>3590</v>
      </c>
      <c r="F34" s="176"/>
      <c r="G34" s="216"/>
      <c r="H34" s="176"/>
      <c r="I34" s="146">
        <f t="shared" si="3"/>
        <v>3769.5</v>
      </c>
      <c r="J34" s="122"/>
      <c r="K34" s="123"/>
      <c r="L34" s="86"/>
      <c r="M34" s="253"/>
    </row>
    <row r="35" spans="1:13" ht="12.75" customHeight="1">
      <c r="A35" s="642">
        <v>3019</v>
      </c>
      <c r="B35" s="648" t="s">
        <v>501</v>
      </c>
      <c r="C35" s="200"/>
      <c r="D35" s="200" t="s">
        <v>502</v>
      </c>
      <c r="E35" s="256">
        <v>112830</v>
      </c>
      <c r="F35" s="176"/>
      <c r="G35" s="216"/>
      <c r="H35" s="176"/>
      <c r="I35" s="336">
        <f t="shared" si="3"/>
        <v>118471.5</v>
      </c>
      <c r="J35" s="122"/>
      <c r="K35" s="123"/>
      <c r="L35" s="86"/>
      <c r="M35" s="253"/>
    </row>
    <row r="36" spans="1:13" ht="12.75" customHeight="1">
      <c r="A36" s="649">
        <v>3018</v>
      </c>
      <c r="B36" s="650" t="s">
        <v>473</v>
      </c>
      <c r="C36" s="650"/>
      <c r="D36" s="446" t="s">
        <v>474</v>
      </c>
      <c r="E36" s="35">
        <v>530</v>
      </c>
      <c r="F36" s="176"/>
      <c r="G36" s="216"/>
      <c r="H36" s="176"/>
      <c r="I36" s="337">
        <f t="shared" si="3"/>
        <v>556.5</v>
      </c>
      <c r="J36" s="122"/>
      <c r="K36" s="123"/>
      <c r="L36" s="86"/>
      <c r="M36" s="253"/>
    </row>
    <row r="37" spans="1:13">
      <c r="A37" s="649">
        <v>3018</v>
      </c>
      <c r="B37" s="650" t="s">
        <v>475</v>
      </c>
      <c r="C37" s="650"/>
      <c r="D37" s="446" t="s">
        <v>474</v>
      </c>
      <c r="E37" s="35">
        <v>270</v>
      </c>
      <c r="F37" s="176"/>
      <c r="G37" s="216"/>
      <c r="H37" s="176"/>
      <c r="I37" s="337">
        <f t="shared" si="3"/>
        <v>283.5</v>
      </c>
      <c r="J37" s="122"/>
      <c r="K37" s="123"/>
      <c r="L37" s="86"/>
      <c r="M37" s="253"/>
    </row>
    <row r="38" spans="1:13">
      <c r="A38" s="394" t="s">
        <v>171</v>
      </c>
      <c r="B38" s="200" t="s">
        <v>301</v>
      </c>
      <c r="C38" s="200"/>
      <c r="D38" s="200"/>
      <c r="E38" s="178"/>
      <c r="F38" s="178"/>
      <c r="G38" s="216"/>
      <c r="H38" s="178"/>
      <c r="I38" s="272"/>
      <c r="J38" s="122"/>
      <c r="K38" s="123"/>
      <c r="L38" s="651"/>
      <c r="M38" s="253"/>
    </row>
    <row r="39" spans="1:13" ht="16.149999999999999" customHeight="1">
      <c r="A39" s="394" t="s">
        <v>172</v>
      </c>
      <c r="B39" s="200" t="s">
        <v>302</v>
      </c>
      <c r="C39" s="200"/>
      <c r="D39" s="200"/>
      <c r="E39" s="178"/>
      <c r="F39" s="178"/>
      <c r="G39" s="178"/>
      <c r="H39" s="178"/>
      <c r="I39" s="124"/>
      <c r="J39" s="122"/>
      <c r="K39" s="123"/>
      <c r="L39" s="651"/>
      <c r="M39" s="253"/>
    </row>
    <row r="40" spans="1:13" ht="16.149999999999999" customHeight="1">
      <c r="A40" s="394"/>
      <c r="B40" s="200"/>
      <c r="C40" s="200"/>
      <c r="D40" s="200"/>
      <c r="E40" s="178"/>
      <c r="F40" s="178"/>
      <c r="G40" s="178"/>
      <c r="H40" s="178"/>
      <c r="I40" s="351"/>
      <c r="J40" s="429"/>
      <c r="K40" s="160"/>
      <c r="L40" s="24"/>
      <c r="M40" s="253"/>
    </row>
    <row r="41" spans="1:13" ht="16.149999999999999" customHeight="1">
      <c r="A41" s="652"/>
      <c r="B41" s="274" t="s">
        <v>12</v>
      </c>
      <c r="C41" s="628"/>
      <c r="D41" s="340"/>
      <c r="E41" s="228" t="s">
        <v>238</v>
      </c>
      <c r="F41" s="355"/>
      <c r="G41" s="249"/>
      <c r="H41" s="355"/>
      <c r="I41" s="630" t="s">
        <v>41</v>
      </c>
      <c r="J41" s="355"/>
      <c r="K41" s="344"/>
      <c r="L41" s="646"/>
      <c r="M41" s="253"/>
    </row>
    <row r="42" spans="1:13">
      <c r="A42" s="394">
        <v>3015</v>
      </c>
      <c r="B42" s="639" t="s">
        <v>13</v>
      </c>
      <c r="C42" s="639"/>
      <c r="D42" s="178" t="s">
        <v>12</v>
      </c>
      <c r="E42" s="256">
        <v>107600</v>
      </c>
      <c r="F42" s="178"/>
      <c r="G42" s="216"/>
      <c r="H42" s="267"/>
      <c r="I42" s="124">
        <f>E42*1.05</f>
        <v>112980</v>
      </c>
      <c r="J42" s="267"/>
      <c r="K42" s="266"/>
      <c r="L42" s="637"/>
      <c r="M42" s="253"/>
    </row>
    <row r="43" spans="1:13">
      <c r="A43" s="642">
        <v>3016</v>
      </c>
      <c r="B43" s="639" t="s">
        <v>239</v>
      </c>
      <c r="C43" s="639"/>
      <c r="D43" s="178" t="s">
        <v>12</v>
      </c>
      <c r="E43" s="256">
        <v>101070</v>
      </c>
      <c r="F43" s="178"/>
      <c r="G43" s="216"/>
      <c r="H43" s="267"/>
      <c r="I43" s="124">
        <f>E43*1.05</f>
        <v>106123.5</v>
      </c>
      <c r="J43" s="122"/>
      <c r="K43" s="123"/>
      <c r="L43" s="651"/>
      <c r="M43" s="253"/>
    </row>
    <row r="44" spans="1:13" ht="19.5" customHeight="1">
      <c r="A44" s="394"/>
      <c r="B44" s="200"/>
      <c r="C44" s="200"/>
      <c r="D44" s="200"/>
      <c r="E44" s="178"/>
      <c r="F44" s="178"/>
      <c r="G44" s="216"/>
      <c r="H44" s="178"/>
      <c r="I44" s="272"/>
      <c r="J44" s="122"/>
      <c r="K44" s="123"/>
      <c r="L44" s="651"/>
      <c r="M44" s="253"/>
    </row>
    <row r="45" spans="1:13">
      <c r="A45" s="394"/>
      <c r="B45" s="200"/>
      <c r="C45" s="200"/>
      <c r="D45" s="200"/>
      <c r="E45" s="160"/>
      <c r="F45" s="178"/>
      <c r="G45" s="216"/>
      <c r="H45" s="178"/>
      <c r="I45" s="273"/>
      <c r="J45" s="122"/>
      <c r="K45" s="123"/>
      <c r="L45" s="651"/>
      <c r="M45" s="253"/>
    </row>
    <row r="46" spans="1:13" ht="19.5" customHeight="1">
      <c r="A46" s="643"/>
      <c r="B46" s="1038" t="s">
        <v>428</v>
      </c>
      <c r="C46" s="1038"/>
      <c r="D46" s="1038"/>
      <c r="E46" s="1038"/>
      <c r="F46" s="1038"/>
      <c r="G46" s="38"/>
      <c r="H46" s="348"/>
      <c r="I46" s="324"/>
      <c r="J46" s="349"/>
      <c r="K46" s="350"/>
      <c r="L46" s="653"/>
      <c r="M46" s="253"/>
    </row>
    <row r="47" spans="1:13" ht="25.5">
      <c r="A47" s="394">
        <v>3016</v>
      </c>
      <c r="B47" s="200"/>
      <c r="C47" s="200"/>
      <c r="D47" s="654" t="s">
        <v>428</v>
      </c>
      <c r="E47" s="256">
        <v>93340</v>
      </c>
      <c r="F47" s="178"/>
      <c r="G47" s="216"/>
      <c r="H47" s="178"/>
      <c r="I47" s="150">
        <f>E47*1.05</f>
        <v>98007</v>
      </c>
      <c r="J47" s="178"/>
      <c r="K47" s="200"/>
      <c r="L47" s="86"/>
      <c r="M47" s="253"/>
    </row>
    <row r="48" spans="1:13">
      <c r="A48" s="394"/>
      <c r="B48" s="200"/>
      <c r="C48" s="200"/>
      <c r="D48" s="200"/>
      <c r="E48" s="176"/>
      <c r="F48" s="178"/>
      <c r="G48" s="216"/>
      <c r="H48" s="178"/>
      <c r="I48" s="272"/>
      <c r="J48" s="178"/>
      <c r="K48" s="200"/>
      <c r="L48" s="86"/>
      <c r="M48" s="253"/>
    </row>
    <row r="49" spans="1:13">
      <c r="A49" s="394"/>
      <c r="B49" s="200"/>
      <c r="C49" s="200"/>
      <c r="D49" s="200"/>
      <c r="E49" s="145"/>
      <c r="F49" s="178"/>
      <c r="G49" s="151"/>
      <c r="H49" s="178"/>
      <c r="I49" s="272"/>
      <c r="J49" s="178"/>
      <c r="K49" s="200"/>
      <c r="L49" s="86"/>
      <c r="M49" s="253"/>
    </row>
    <row r="50" spans="1:13" ht="19.5" customHeight="1">
      <c r="A50" s="643"/>
      <c r="B50" s="1038" t="s">
        <v>476</v>
      </c>
      <c r="C50" s="1038"/>
      <c r="D50" s="1038"/>
      <c r="E50" s="1038"/>
      <c r="F50" s="1038"/>
      <c r="G50" s="354"/>
      <c r="H50" s="355"/>
      <c r="I50" s="357"/>
      <c r="J50" s="355"/>
      <c r="K50" s="340"/>
      <c r="L50" s="501"/>
      <c r="M50" s="253"/>
    </row>
    <row r="51" spans="1:13">
      <c r="A51" s="394"/>
      <c r="B51" s="200" t="s">
        <v>477</v>
      </c>
      <c r="C51" s="200"/>
      <c r="D51" s="200"/>
      <c r="E51" s="145"/>
      <c r="F51" s="178"/>
      <c r="G51" s="151"/>
      <c r="H51" s="178"/>
      <c r="I51" s="272"/>
      <c r="J51" s="178"/>
      <c r="K51" s="200"/>
      <c r="L51" s="86"/>
      <c r="M51" s="253"/>
    </row>
    <row r="52" spans="1:13">
      <c r="A52" s="394"/>
      <c r="B52" s="200" t="s">
        <v>888</v>
      </c>
      <c r="C52" s="200"/>
      <c r="D52" s="200"/>
      <c r="E52" s="145"/>
      <c r="F52" s="178"/>
      <c r="G52" s="151"/>
      <c r="H52" s="178"/>
      <c r="I52" s="272"/>
      <c r="J52" s="178"/>
      <c r="K52" s="200"/>
      <c r="L52" s="86"/>
      <c r="M52" s="253"/>
    </row>
    <row r="53" spans="1:13">
      <c r="A53" s="642">
        <v>3018</v>
      </c>
      <c r="B53" s="178" t="s">
        <v>478</v>
      </c>
      <c r="C53" s="178"/>
      <c r="D53" s="856">
        <v>230</v>
      </c>
      <c r="E53" s="145"/>
      <c r="F53" s="655"/>
      <c r="G53" s="151"/>
      <c r="H53" s="178"/>
      <c r="I53" s="272"/>
      <c r="J53" s="178"/>
      <c r="K53" s="200"/>
      <c r="L53" s="86"/>
      <c r="M53" s="253"/>
    </row>
    <row r="54" spans="1:13">
      <c r="A54" s="394">
        <v>3019</v>
      </c>
      <c r="B54" s="178" t="s">
        <v>479</v>
      </c>
      <c r="C54" s="178"/>
      <c r="D54" s="178">
        <v>480</v>
      </c>
      <c r="E54" s="200"/>
      <c r="F54" s="200"/>
      <c r="G54" s="200"/>
      <c r="H54" s="200"/>
      <c r="I54" s="358"/>
      <c r="J54" s="200"/>
      <c r="K54" s="200"/>
      <c r="L54" s="86"/>
      <c r="M54" s="253"/>
    </row>
    <row r="55" spans="1:13">
      <c r="A55" s="394"/>
      <c r="B55" s="200"/>
      <c r="C55" s="200"/>
      <c r="D55" s="200"/>
      <c r="E55" s="200"/>
      <c r="F55" s="200"/>
      <c r="G55" s="200"/>
      <c r="H55" s="200"/>
      <c r="I55" s="358"/>
      <c r="J55" s="200"/>
      <c r="K55" s="200"/>
      <c r="L55" s="86"/>
      <c r="M55" s="253"/>
    </row>
    <row r="56" spans="1:13">
      <c r="A56" s="656"/>
      <c r="B56" s="1039" t="s">
        <v>505</v>
      </c>
      <c r="C56" s="1039"/>
      <c r="D56" s="1039"/>
      <c r="E56" s="1039"/>
      <c r="F56" s="1039"/>
      <c r="G56" s="355"/>
      <c r="H56" s="355"/>
      <c r="I56" s="357"/>
      <c r="J56" s="355"/>
      <c r="K56" s="355"/>
      <c r="L56" s="657"/>
      <c r="M56" s="253"/>
    </row>
    <row r="57" spans="1:13" ht="13.5" thickBot="1">
      <c r="A57" s="658"/>
      <c r="B57" s="659" t="s">
        <v>506</v>
      </c>
      <c r="C57" s="660"/>
      <c r="D57" s="660"/>
      <c r="E57" s="660"/>
      <c r="F57" s="660"/>
      <c r="G57" s="660"/>
      <c r="H57" s="660"/>
      <c r="I57" s="661"/>
      <c r="J57" s="660"/>
      <c r="K57" s="660"/>
      <c r="L57" s="662"/>
      <c r="M57" s="253"/>
    </row>
    <row r="58" spans="1:13">
      <c r="A58" s="200"/>
      <c r="B58" s="200"/>
      <c r="C58" s="200"/>
      <c r="D58" s="200"/>
      <c r="E58" s="200"/>
      <c r="F58" s="200"/>
      <c r="G58" s="200"/>
      <c r="H58" s="669"/>
      <c r="I58" s="669"/>
      <c r="J58" s="200"/>
      <c r="K58" s="200"/>
      <c r="L58" s="37"/>
      <c r="M58" s="253"/>
    </row>
    <row r="59" spans="1:13" s="366" customFormat="1">
      <c r="A59" s="200"/>
      <c r="B59" s="200"/>
      <c r="C59" s="200"/>
      <c r="D59" s="200"/>
      <c r="E59" s="200"/>
      <c r="F59" s="200"/>
      <c r="G59" s="200"/>
      <c r="H59" s="200"/>
      <c r="I59" s="200"/>
      <c r="J59" s="200"/>
      <c r="K59" s="200"/>
      <c r="L59" s="37"/>
    </row>
    <row r="60" spans="1:13" s="366" customFormat="1">
      <c r="A60" s="200"/>
      <c r="B60" s="200"/>
      <c r="C60" s="200"/>
      <c r="D60" s="200"/>
      <c r="E60" s="200"/>
      <c r="F60" s="200"/>
      <c r="G60" s="200"/>
      <c r="H60" s="200"/>
      <c r="I60" s="200"/>
      <c r="J60" s="200"/>
      <c r="K60" s="200"/>
      <c r="L60" s="37"/>
    </row>
    <row r="61" spans="1:13" ht="13.5" thickBot="1">
      <c r="A61" s="282"/>
      <c r="B61" s="282"/>
      <c r="C61" s="282"/>
      <c r="D61" s="282"/>
      <c r="E61" s="282"/>
      <c r="F61" s="282"/>
      <c r="G61" s="282"/>
      <c r="H61" s="198"/>
      <c r="I61" s="198"/>
      <c r="J61" s="282"/>
      <c r="K61" s="282"/>
      <c r="L61" s="289"/>
      <c r="M61" s="253"/>
    </row>
    <row r="62" spans="1:13" ht="13.5" thickBot="1">
      <c r="A62" s="934" t="s">
        <v>848</v>
      </c>
      <c r="B62" s="935"/>
      <c r="C62" s="935"/>
      <c r="D62" s="935"/>
      <c r="E62" s="935"/>
      <c r="F62" s="935"/>
      <c r="G62" s="935"/>
      <c r="H62" s="935"/>
      <c r="I62" s="935"/>
      <c r="J62" s="935"/>
      <c r="K62" s="935"/>
      <c r="L62" s="936"/>
      <c r="M62" s="253"/>
    </row>
    <row r="63" spans="1:13" ht="12.75" customHeight="1">
      <c r="A63" s="400"/>
      <c r="B63" s="160"/>
      <c r="C63" s="160"/>
      <c r="D63" s="160"/>
      <c r="E63" s="160"/>
      <c r="F63" s="160"/>
      <c r="G63" s="160"/>
      <c r="H63" s="160"/>
      <c r="I63" s="160"/>
      <c r="J63" s="160"/>
      <c r="K63" s="160"/>
      <c r="L63" s="24"/>
      <c r="M63" s="253"/>
    </row>
    <row r="64" spans="1:13">
      <c r="A64" s="400"/>
      <c r="B64" s="663" t="s">
        <v>429</v>
      </c>
      <c r="C64" s="160"/>
      <c r="D64" s="160"/>
      <c r="E64" s="160"/>
      <c r="F64" s="160"/>
      <c r="G64" s="160"/>
      <c r="H64" s="160"/>
      <c r="I64" s="160"/>
      <c r="J64" s="160"/>
      <c r="K64" s="160"/>
      <c r="L64" s="24"/>
      <c r="M64" s="253"/>
    </row>
    <row r="65" spans="1:13">
      <c r="A65" s="400"/>
      <c r="B65" s="200" t="s">
        <v>377</v>
      </c>
      <c r="C65" s="664"/>
      <c r="D65" s="151">
        <v>1000000</v>
      </c>
      <c r="E65" s="664"/>
      <c r="F65" s="664"/>
      <c r="G65" s="664"/>
      <c r="H65" s="160"/>
      <c r="I65" s="160"/>
      <c r="J65" s="160"/>
      <c r="K65" s="160"/>
      <c r="L65" s="24"/>
      <c r="M65" s="253"/>
    </row>
    <row r="66" spans="1:13">
      <c r="A66" s="400"/>
      <c r="B66" s="664" t="s">
        <v>430</v>
      </c>
      <c r="C66" s="664"/>
      <c r="D66" s="151">
        <v>691770</v>
      </c>
      <c r="E66" s="664"/>
      <c r="F66" s="664"/>
      <c r="G66" s="664"/>
      <c r="H66" s="160"/>
      <c r="I66" s="160"/>
      <c r="J66" s="160"/>
      <c r="K66" s="160"/>
      <c r="L66" s="24"/>
      <c r="M66" s="253"/>
    </row>
    <row r="67" spans="1:13">
      <c r="A67" s="400"/>
      <c r="B67" s="664" t="s">
        <v>431</v>
      </c>
      <c r="C67" s="664"/>
      <c r="D67" s="151">
        <v>92240</v>
      </c>
      <c r="E67" s="200"/>
      <c r="F67" s="664"/>
      <c r="G67" s="664"/>
      <c r="H67" s="160"/>
      <c r="I67" s="160"/>
      <c r="J67" s="160"/>
      <c r="K67" s="160"/>
      <c r="L67" s="24"/>
      <c r="M67" s="253"/>
    </row>
    <row r="68" spans="1:13">
      <c r="A68" s="400"/>
      <c r="B68" s="200" t="s">
        <v>432</v>
      </c>
      <c r="C68" s="664"/>
      <c r="D68" s="151">
        <v>55340</v>
      </c>
      <c r="E68" s="664"/>
      <c r="F68" s="664"/>
      <c r="G68" s="664"/>
      <c r="H68" s="160"/>
      <c r="I68" s="160"/>
      <c r="J68" s="160"/>
      <c r="K68" s="160"/>
      <c r="L68" s="24"/>
      <c r="M68" s="253"/>
    </row>
    <row r="69" spans="1:13">
      <c r="A69" s="400"/>
      <c r="B69" s="200" t="s">
        <v>433</v>
      </c>
      <c r="C69" s="664"/>
      <c r="D69" s="151">
        <v>92240</v>
      </c>
      <c r="E69" s="664"/>
      <c r="F69" s="664"/>
      <c r="G69" s="664"/>
      <c r="H69" s="160"/>
      <c r="I69" s="160"/>
      <c r="J69" s="160"/>
      <c r="K69" s="160"/>
      <c r="L69" s="24"/>
      <c r="M69" s="253"/>
    </row>
    <row r="70" spans="1:13" ht="12.75" customHeight="1">
      <c r="A70" s="400"/>
      <c r="B70" s="664" t="s">
        <v>434</v>
      </c>
      <c r="C70" s="664"/>
      <c r="D70" s="151">
        <v>55340</v>
      </c>
      <c r="E70" s="664"/>
      <c r="F70" s="664"/>
      <c r="G70" s="664"/>
      <c r="H70" s="160"/>
      <c r="I70" s="160"/>
      <c r="J70" s="160"/>
      <c r="K70" s="160"/>
      <c r="L70" s="24"/>
      <c r="M70" s="253"/>
    </row>
    <row r="71" spans="1:13" ht="12.75" customHeight="1">
      <c r="A71" s="400"/>
      <c r="B71" s="664" t="s">
        <v>435</v>
      </c>
      <c r="C71" s="664"/>
      <c r="D71" s="151">
        <v>597</v>
      </c>
      <c r="E71" s="664"/>
      <c r="F71" s="664"/>
      <c r="G71" s="664"/>
      <c r="H71" s="160"/>
      <c r="I71" s="160"/>
      <c r="J71" s="160"/>
      <c r="K71" s="160"/>
      <c r="L71" s="24"/>
      <c r="M71" s="253"/>
    </row>
    <row r="72" spans="1:13" ht="12.75" customHeight="1">
      <c r="A72" s="400"/>
      <c r="B72" s="664" t="s">
        <v>436</v>
      </c>
      <c r="C72" s="664"/>
      <c r="D72" s="151">
        <v>184470</v>
      </c>
      <c r="E72" s="664"/>
      <c r="F72" s="664"/>
      <c r="G72" s="664"/>
      <c r="H72" s="160"/>
      <c r="I72" s="160"/>
      <c r="J72" s="160"/>
      <c r="K72" s="160"/>
      <c r="L72" s="24"/>
      <c r="M72" s="253"/>
    </row>
    <row r="73" spans="1:13">
      <c r="A73" s="400"/>
      <c r="B73" s="664"/>
      <c r="C73" s="664"/>
      <c r="D73" s="664"/>
      <c r="E73" s="664"/>
      <c r="F73" s="664"/>
      <c r="G73" s="664"/>
      <c r="H73" s="160"/>
      <c r="I73" s="160"/>
      <c r="J73" s="160"/>
      <c r="K73" s="160"/>
      <c r="L73" s="24"/>
      <c r="M73" s="253"/>
    </row>
    <row r="74" spans="1:13">
      <c r="A74" s="400"/>
      <c r="B74" s="665" t="s">
        <v>480</v>
      </c>
      <c r="C74" s="665"/>
      <c r="D74" s="665"/>
      <c r="E74" s="665"/>
      <c r="F74" s="665"/>
      <c r="G74" s="664"/>
      <c r="H74" s="160"/>
      <c r="I74" s="160"/>
      <c r="J74" s="160"/>
      <c r="K74" s="160"/>
      <c r="L74" s="24"/>
      <c r="M74" s="253"/>
    </row>
    <row r="75" spans="1:13">
      <c r="A75" s="400"/>
      <c r="B75" s="666"/>
      <c r="C75" s="666"/>
      <c r="D75" s="666"/>
      <c r="E75" s="666"/>
      <c r="F75" s="666"/>
      <c r="G75" s="162"/>
      <c r="H75" s="160"/>
      <c r="I75" s="160"/>
      <c r="J75" s="160"/>
      <c r="K75" s="160"/>
      <c r="L75" s="24"/>
      <c r="M75" s="253"/>
    </row>
    <row r="76" spans="1:13" ht="20.25" customHeight="1">
      <c r="A76" s="400"/>
      <c r="B76" s="663" t="s">
        <v>437</v>
      </c>
      <c r="C76" s="160"/>
      <c r="D76" s="160"/>
      <c r="E76" s="160"/>
      <c r="F76" s="160"/>
      <c r="G76" s="160"/>
      <c r="H76" s="160"/>
      <c r="I76" s="160"/>
      <c r="J76" s="160"/>
      <c r="K76" s="160"/>
      <c r="L76" s="24"/>
      <c r="M76" s="253"/>
    </row>
    <row r="77" spans="1:13" ht="12.75" customHeight="1">
      <c r="A77" s="400"/>
      <c r="B77" s="274" t="s">
        <v>438</v>
      </c>
      <c r="C77" s="275"/>
      <c r="D77" s="275"/>
      <c r="E77" s="276" t="s">
        <v>439</v>
      </c>
      <c r="F77" s="276" t="s">
        <v>440</v>
      </c>
      <c r="G77" s="160"/>
      <c r="H77" s="160"/>
      <c r="I77" s="160"/>
      <c r="J77" s="160"/>
      <c r="K77" s="160"/>
      <c r="L77" s="24"/>
      <c r="M77" s="253"/>
    </row>
    <row r="78" spans="1:13" ht="12.75" customHeight="1">
      <c r="A78" s="400"/>
      <c r="B78" s="667" t="s">
        <v>667</v>
      </c>
      <c r="C78" s="664"/>
      <c r="D78" s="664"/>
      <c r="E78" s="811"/>
      <c r="F78" s="812">
        <v>11060</v>
      </c>
      <c r="G78" s="160"/>
      <c r="H78" s="160"/>
      <c r="I78" s="160"/>
      <c r="J78" s="160"/>
      <c r="K78" s="160"/>
      <c r="L78" s="24"/>
      <c r="M78" s="253"/>
    </row>
    <row r="79" spans="1:13" ht="12.75" customHeight="1">
      <c r="A79" s="400"/>
      <c r="B79" s="668" t="s">
        <v>889</v>
      </c>
      <c r="C79" s="664"/>
      <c r="D79" s="664"/>
      <c r="E79" s="811"/>
      <c r="F79" s="812">
        <v>239820</v>
      </c>
      <c r="G79" s="160"/>
      <c r="H79" s="160"/>
      <c r="I79" s="160"/>
      <c r="J79" s="160"/>
      <c r="K79" s="160"/>
      <c r="L79" s="24"/>
      <c r="M79" s="253"/>
    </row>
    <row r="80" spans="1:13" ht="12.75" customHeight="1">
      <c r="A80" s="400"/>
      <c r="B80" s="1037" t="s">
        <v>493</v>
      </c>
      <c r="C80" s="1037"/>
      <c r="D80" s="1037"/>
      <c r="E80" s="811">
        <v>2383550</v>
      </c>
      <c r="F80" s="812">
        <v>6497400</v>
      </c>
      <c r="G80" s="160"/>
      <c r="H80" s="160"/>
      <c r="I80" s="160"/>
      <c r="J80" s="160"/>
      <c r="K80" s="160"/>
      <c r="L80" s="24"/>
      <c r="M80" s="253"/>
    </row>
    <row r="81" spans="1:13" ht="12.75" customHeight="1">
      <c r="A81" s="400"/>
      <c r="B81" s="1037" t="s">
        <v>481</v>
      </c>
      <c r="C81" s="1037"/>
      <c r="D81" s="1037"/>
      <c r="E81" s="811"/>
      <c r="F81" s="812">
        <v>16600</v>
      </c>
      <c r="G81" s="160"/>
      <c r="H81" s="160"/>
      <c r="I81" s="160"/>
      <c r="J81" s="160"/>
      <c r="K81" s="160"/>
      <c r="L81" s="24"/>
      <c r="M81" s="253"/>
    </row>
    <row r="82" spans="1:13" ht="12.75" customHeight="1">
      <c r="A82" s="400"/>
      <c r="B82" s="1037" t="s">
        <v>441</v>
      </c>
      <c r="C82" s="1037"/>
      <c r="D82" s="1037"/>
      <c r="E82" s="813"/>
      <c r="F82" s="812">
        <v>8297860</v>
      </c>
      <c r="G82" s="160"/>
      <c r="H82" s="160"/>
      <c r="I82" s="160"/>
      <c r="J82" s="160"/>
      <c r="K82" s="160"/>
      <c r="L82" s="24"/>
      <c r="M82" s="253"/>
    </row>
    <row r="83" spans="1:13" ht="12.75" customHeight="1">
      <c r="A83" s="400"/>
      <c r="B83" s="1037" t="s">
        <v>482</v>
      </c>
      <c r="C83" s="1037"/>
      <c r="D83" s="1037"/>
      <c r="E83" s="814"/>
      <c r="F83" s="812">
        <v>11060</v>
      </c>
      <c r="G83" s="160"/>
      <c r="H83" s="160"/>
      <c r="I83" s="160"/>
      <c r="J83" s="160"/>
      <c r="K83" s="160"/>
      <c r="L83" s="24"/>
      <c r="M83" s="253"/>
    </row>
    <row r="84" spans="1:13">
      <c r="A84" s="400"/>
      <c r="B84" s="664" t="s">
        <v>483</v>
      </c>
      <c r="C84" s="664"/>
      <c r="D84" s="664"/>
      <c r="E84" s="814"/>
      <c r="F84" s="812">
        <v>3689470</v>
      </c>
      <c r="G84" s="160"/>
      <c r="H84" s="160"/>
      <c r="I84" s="160"/>
      <c r="J84" s="160"/>
      <c r="K84" s="160"/>
      <c r="L84" s="24"/>
      <c r="M84" s="253"/>
    </row>
    <row r="85" spans="1:13" ht="13.5" thickBot="1">
      <c r="A85" s="302"/>
      <c r="B85" s="3"/>
      <c r="C85" s="3"/>
      <c r="D85" s="3"/>
      <c r="E85" s="3"/>
      <c r="F85" s="3"/>
      <c r="G85" s="3"/>
      <c r="H85" s="3"/>
      <c r="I85" s="3"/>
      <c r="J85" s="3"/>
      <c r="K85" s="3"/>
      <c r="L85" s="97"/>
    </row>
  </sheetData>
  <customSheetViews>
    <customSheetView guid="{F165901F-2ED3-463B-B2D8-F03C10664774}" hiddenColumns="1">
      <selection sqref="A1:I1"/>
      <pageMargins left="0.37" right="0.28000000000000003" top="0.31" bottom="0.38" header="0.19" footer="0.25"/>
      <pageSetup paperSize="9" scale="80" fitToWidth="2" orientation="landscape" r:id="rId1"/>
      <headerFooter alignWithMargins="0"/>
    </customSheetView>
    <customSheetView guid="{4815BE6A-DAE3-4DF6-B77E-1B568730B529}"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80:D80"/>
    <mergeCell ref="B81:D81"/>
    <mergeCell ref="B82:D82"/>
    <mergeCell ref="B83:D83"/>
    <mergeCell ref="B46:F46"/>
    <mergeCell ref="B50:F50"/>
    <mergeCell ref="B56:F56"/>
    <mergeCell ref="A62:L62"/>
    <mergeCell ref="B4:L4"/>
    <mergeCell ref="J1:L1"/>
    <mergeCell ref="A1:I1"/>
    <mergeCell ref="E6:H6"/>
    <mergeCell ref="I6:L6"/>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sqref="A1:XFD1048576"/>
      <selection pane="bottomLeft" activeCell="F1" sqref="F1"/>
    </sheetView>
  </sheetViews>
  <sheetFormatPr defaultColWidth="9.28515625" defaultRowHeight="12.75"/>
  <cols>
    <col min="1" max="1" width="6.7109375" style="759" customWidth="1"/>
    <col min="2" max="2" width="67.42578125" style="759" customWidth="1"/>
    <col min="3" max="3" width="19.5703125" style="759" bestFit="1" customWidth="1"/>
    <col min="4" max="4" width="20.7109375" style="759" customWidth="1"/>
    <col min="5" max="5" width="20.7109375" style="759" bestFit="1" customWidth="1"/>
    <col min="6" max="6" width="26.140625" style="759" bestFit="1" customWidth="1"/>
    <col min="7" max="7" width="14.42578125" style="759" customWidth="1"/>
    <col min="8" max="8" width="19" style="759" customWidth="1"/>
    <col min="9" max="16384" width="9.28515625" style="759"/>
  </cols>
  <sheetData>
    <row r="1" spans="1:8" ht="28.5" customHeight="1" thickBot="1">
      <c r="A1" s="942" t="s">
        <v>894</v>
      </c>
      <c r="B1" s="943"/>
      <c r="C1" s="943"/>
      <c r="D1" s="943"/>
      <c r="E1" s="943"/>
      <c r="F1" s="5" t="s">
        <v>77</v>
      </c>
      <c r="G1" s="761"/>
    </row>
    <row r="2" spans="1:8" ht="28.5" customHeight="1" thickBot="1">
      <c r="A2" s="760"/>
      <c r="B2" s="760"/>
      <c r="C2" s="760"/>
      <c r="D2" s="760"/>
      <c r="E2" s="760"/>
      <c r="F2" s="4"/>
      <c r="G2" s="761"/>
    </row>
    <row r="3" spans="1:8" ht="13.5" thickBot="1">
      <c r="A3" s="1044" t="s">
        <v>849</v>
      </c>
      <c r="B3" s="1045"/>
      <c r="C3" s="1045"/>
      <c r="D3" s="1045"/>
      <c r="E3" s="1045"/>
      <c r="F3" s="1046"/>
      <c r="G3" s="103"/>
      <c r="H3" s="101"/>
    </row>
    <row r="4" spans="1:8">
      <c r="A4" s="674"/>
      <c r="B4" s="101"/>
      <c r="C4" s="103"/>
      <c r="D4" s="103"/>
      <c r="E4" s="101"/>
      <c r="F4" s="675"/>
      <c r="G4" s="101"/>
      <c r="H4" s="102"/>
    </row>
    <row r="5" spans="1:8">
      <c r="A5" s="738"/>
      <c r="B5" s="101"/>
      <c r="C5" s="1040" t="s">
        <v>40</v>
      </c>
      <c r="D5" s="1041"/>
      <c r="E5" s="1042" t="s">
        <v>41</v>
      </c>
      <c r="F5" s="1043"/>
      <c r="G5" s="139"/>
      <c r="H5" s="139"/>
    </row>
    <row r="6" spans="1:8" ht="26.1" customHeight="1">
      <c r="A6" s="739" t="s">
        <v>46</v>
      </c>
      <c r="B6" s="736" t="s">
        <v>255</v>
      </c>
      <c r="C6" s="670" t="s">
        <v>503</v>
      </c>
      <c r="D6" s="670" t="s">
        <v>136</v>
      </c>
      <c r="E6" s="670" t="s">
        <v>503</v>
      </c>
      <c r="F6" s="740" t="s">
        <v>136</v>
      </c>
      <c r="G6" s="140"/>
      <c r="H6" s="140"/>
    </row>
    <row r="7" spans="1:8">
      <c r="A7" s="741"/>
      <c r="B7" s="737"/>
      <c r="C7" s="671" t="s">
        <v>507</v>
      </c>
      <c r="D7" s="671" t="s">
        <v>507</v>
      </c>
      <c r="E7" s="671" t="s">
        <v>507</v>
      </c>
      <c r="F7" s="742" t="s">
        <v>507</v>
      </c>
      <c r="G7" s="140"/>
      <c r="H7" s="140"/>
    </row>
    <row r="8" spans="1:8">
      <c r="A8" s="743"/>
      <c r="B8" s="672" t="s">
        <v>319</v>
      </c>
      <c r="C8" s="673"/>
      <c r="D8" s="673"/>
      <c r="E8" s="673"/>
      <c r="F8" s="744"/>
      <c r="G8" s="673"/>
      <c r="H8" s="673"/>
    </row>
    <row r="9" spans="1:8">
      <c r="A9" s="743">
        <v>3516</v>
      </c>
      <c r="B9" s="104" t="s">
        <v>350</v>
      </c>
      <c r="C9" s="333">
        <v>18100</v>
      </c>
      <c r="D9" s="333">
        <v>4650</v>
      </c>
      <c r="E9" s="105">
        <f>+C9*1.07</f>
        <v>19367</v>
      </c>
      <c r="F9" s="745">
        <f>+D9*1.19</f>
        <v>5533.5</v>
      </c>
      <c r="G9" s="140"/>
      <c r="H9" s="141"/>
    </row>
    <row r="10" spans="1:8">
      <c r="A10" s="743">
        <v>3516</v>
      </c>
      <c r="B10" s="104" t="s">
        <v>320</v>
      </c>
      <c r="C10" s="333">
        <v>15170</v>
      </c>
      <c r="D10" s="333">
        <v>4650</v>
      </c>
      <c r="E10" s="105">
        <f>+C10*1.07</f>
        <v>16231.900000000001</v>
      </c>
      <c r="F10" s="745">
        <f>+D10*1.19</f>
        <v>5533.5</v>
      </c>
      <c r="G10" s="142"/>
      <c r="H10" s="142"/>
    </row>
    <row r="11" spans="1:8" ht="13.15" customHeight="1">
      <c r="A11" s="743">
        <v>3554</v>
      </c>
      <c r="B11" s="104" t="s">
        <v>351</v>
      </c>
      <c r="C11" s="333">
        <v>41800</v>
      </c>
      <c r="D11" s="333">
        <v>8080</v>
      </c>
      <c r="E11" s="105">
        <f>+C11*1.07</f>
        <v>44726</v>
      </c>
      <c r="F11" s="745">
        <f>+D11*1.19</f>
        <v>9615.1999999999989</v>
      </c>
      <c r="G11" s="140"/>
      <c r="H11" s="208"/>
    </row>
    <row r="12" spans="1:8">
      <c r="A12" s="743">
        <v>3554</v>
      </c>
      <c r="B12" s="104" t="s">
        <v>321</v>
      </c>
      <c r="C12" s="333">
        <v>38870</v>
      </c>
      <c r="D12" s="333">
        <v>8080</v>
      </c>
      <c r="E12" s="105">
        <f>+C12*1.07</f>
        <v>41590.9</v>
      </c>
      <c r="F12" s="745">
        <f>+D12*1.19</f>
        <v>9615.1999999999989</v>
      </c>
      <c r="G12" s="140"/>
      <c r="H12" s="208"/>
    </row>
    <row r="13" spans="1:8">
      <c r="A13" s="746"/>
      <c r="B13" s="747"/>
      <c r="C13" s="748"/>
      <c r="D13" s="748"/>
      <c r="E13" s="747"/>
      <c r="F13" s="749"/>
      <c r="G13" s="106"/>
      <c r="H13" s="143"/>
    </row>
    <row r="98" spans="2:8">
      <c r="B98" s="926"/>
      <c r="C98" s="926"/>
      <c r="D98" s="926"/>
      <c r="E98" s="926"/>
      <c r="F98" s="926"/>
      <c r="G98" s="926"/>
      <c r="H98" s="926"/>
    </row>
    <row r="102" spans="2:8">
      <c r="B102" s="926"/>
      <c r="C102" s="926"/>
      <c r="D102" s="926"/>
      <c r="E102" s="926"/>
      <c r="F102" s="926"/>
      <c r="G102" s="926"/>
      <c r="H102" s="926"/>
    </row>
    <row r="112" spans="2:8">
      <c r="B112" s="926"/>
      <c r="C112" s="926"/>
      <c r="D112" s="926"/>
      <c r="E112" s="926"/>
      <c r="F112" s="926"/>
      <c r="G112" s="926"/>
      <c r="H112" s="926"/>
    </row>
    <row r="117" spans="2:8">
      <c r="B117" s="926"/>
      <c r="C117" s="926"/>
      <c r="D117" s="926"/>
      <c r="E117" s="926"/>
      <c r="F117" s="926"/>
      <c r="G117" s="926"/>
      <c r="H117" s="926"/>
    </row>
    <row r="121" spans="2:8">
      <c r="B121" s="926"/>
      <c r="C121" s="926"/>
      <c r="D121" s="926"/>
      <c r="E121" s="926"/>
      <c r="F121" s="926"/>
      <c r="G121" s="926"/>
      <c r="H121" s="926"/>
    </row>
    <row r="153" spans="2:8">
      <c r="B153" s="926"/>
      <c r="C153" s="926"/>
      <c r="D153" s="926"/>
      <c r="E153" s="926"/>
      <c r="F153" s="926"/>
      <c r="G153" s="926"/>
      <c r="H153" s="926"/>
    </row>
    <row r="156" spans="2:8">
      <c r="B156" s="926"/>
      <c r="C156" s="926"/>
      <c r="D156" s="926"/>
      <c r="E156" s="926"/>
      <c r="F156" s="926"/>
      <c r="G156" s="926"/>
      <c r="H156" s="926"/>
    </row>
    <row r="158" spans="2:8">
      <c r="B158" s="926"/>
      <c r="C158" s="926"/>
      <c r="D158" s="926"/>
      <c r="E158" s="926"/>
      <c r="F158" s="926"/>
      <c r="G158" s="926"/>
      <c r="H158" s="926"/>
    </row>
    <row r="164" spans="2:8">
      <c r="B164" s="926"/>
      <c r="C164" s="926"/>
      <c r="D164" s="926"/>
      <c r="E164" s="926"/>
      <c r="F164" s="926"/>
      <c r="G164" s="926"/>
      <c r="H164" s="926"/>
    </row>
    <row r="168" spans="2:8">
      <c r="B168" s="926"/>
      <c r="C168" s="926"/>
      <c r="D168" s="926"/>
      <c r="E168" s="926"/>
      <c r="F168" s="926"/>
      <c r="G168" s="926"/>
      <c r="H168" s="926"/>
    </row>
    <row r="173" spans="2:8">
      <c r="B173" s="926"/>
      <c r="C173" s="926"/>
      <c r="D173" s="926"/>
      <c r="E173" s="926"/>
      <c r="F173" s="926"/>
      <c r="G173" s="926"/>
      <c r="H173" s="926"/>
    </row>
    <row r="251" ht="22.15" customHeight="1"/>
    <row r="263" spans="2:8">
      <c r="B263" s="926"/>
      <c r="C263" s="926"/>
      <c r="D263" s="926"/>
      <c r="E263" s="926"/>
      <c r="F263" s="926"/>
      <c r="G263" s="926"/>
      <c r="H263" s="926"/>
    </row>
    <row r="267" spans="2:8">
      <c r="B267" s="926"/>
      <c r="C267" s="926"/>
      <c r="D267" s="926"/>
      <c r="E267" s="926"/>
      <c r="F267" s="926"/>
      <c r="G267" s="926"/>
      <c r="H267" s="926"/>
    </row>
    <row r="277" spans="2:8">
      <c r="B277" s="926"/>
      <c r="C277" s="926"/>
      <c r="D277" s="926"/>
      <c r="E277" s="926"/>
      <c r="F277" s="926"/>
      <c r="G277" s="926"/>
      <c r="H277" s="926"/>
    </row>
    <row r="282" spans="2:8">
      <c r="B282" s="926"/>
      <c r="C282" s="926"/>
      <c r="D282" s="926"/>
      <c r="E282" s="926"/>
      <c r="F282" s="926"/>
      <c r="G282" s="926"/>
      <c r="H282" s="926"/>
    </row>
    <row r="286" spans="2:8">
      <c r="B286" s="926"/>
      <c r="C286" s="926"/>
      <c r="D286" s="926"/>
      <c r="E286" s="926"/>
      <c r="F286" s="926"/>
      <c r="G286" s="926"/>
      <c r="H286" s="926"/>
    </row>
  </sheetData>
  <customSheetViews>
    <customSheetView guid="{F165901F-2ED3-463B-B2D8-F03C10664774}">
      <pane ySplit="7" topLeftCell="A8" activePane="bottomLeft" state="frozen"/>
      <selection pane="bottomLeft" sqref="A1:E1"/>
      <pageMargins left="0.75" right="0.75" top="1" bottom="1" header="0" footer="0"/>
      <pageSetup paperSize="9" orientation="portrait" r:id="rId1"/>
      <headerFooter alignWithMargins="0"/>
    </customSheetView>
    <customSheetView guid="{4815BE6A-DAE3-4DF6-B77E-1B568730B529}">
      <pane ySplit="7" topLeftCell="A8" activePane="bottomLeft" state="frozen"/>
      <selection pane="bottomLeft" activeCell="F9" sqref="F9"/>
      <pageMargins left="0.75" right="0.75" top="1" bottom="1" header="0" footer="0"/>
      <pageSetup paperSize="9" orientation="portrait" r:id="rId2"/>
      <headerFooter alignWithMargins="0"/>
    </customSheetView>
  </customSheetViews>
  <mergeCells count="20">
    <mergeCell ref="B286:H286"/>
    <mergeCell ref="B263:H263"/>
    <mergeCell ref="B277:H277"/>
    <mergeCell ref="B267:H267"/>
    <mergeCell ref="B164:H164"/>
    <mergeCell ref="B168:H168"/>
    <mergeCell ref="B173:H173"/>
    <mergeCell ref="B282:H282"/>
    <mergeCell ref="B158:H158"/>
    <mergeCell ref="B153:H153"/>
    <mergeCell ref="B121:H121"/>
    <mergeCell ref="B98:H98"/>
    <mergeCell ref="B112:H112"/>
    <mergeCell ref="B102:H102"/>
    <mergeCell ref="B117:H117"/>
    <mergeCell ref="A1:E1"/>
    <mergeCell ref="C5:D5"/>
    <mergeCell ref="E5:F5"/>
    <mergeCell ref="A3:F3"/>
    <mergeCell ref="B156:H156"/>
  </mergeCells>
  <phoneticPr fontId="0" type="noConversion"/>
  <hyperlinks>
    <hyperlink ref="F1" location="Indhold!A1" display="Tilbage til indholdsoversigten"/>
  </hyperlinks>
  <pageMargins left="0.75" right="0.75" top="1" bottom="1" header="0" footer="0"/>
  <pageSetup paperSize="9" orientation="portrait"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G12" sqref="G12"/>
    </sheetView>
  </sheetViews>
  <sheetFormatPr defaultColWidth="9.140625" defaultRowHeight="12.75"/>
  <cols>
    <col min="1" max="1" width="9.140625" style="759"/>
    <col min="2" max="2" width="68" style="759" customWidth="1"/>
    <col min="3" max="3" width="16.42578125" style="759" customWidth="1"/>
    <col min="4" max="4" width="11.5703125" style="759" customWidth="1"/>
    <col min="5" max="5" width="12" style="759" customWidth="1"/>
    <col min="6" max="6" width="13" style="759" customWidth="1"/>
    <col min="7" max="7" width="10.85546875" style="759" customWidth="1"/>
    <col min="8" max="8" width="12.42578125" style="759" customWidth="1"/>
    <col min="9" max="9" width="13.28515625" style="759" customWidth="1"/>
    <col min="10" max="10" width="11.28515625" style="759" customWidth="1"/>
    <col min="11" max="11" width="11.42578125" style="759" customWidth="1"/>
    <col min="12" max="16384" width="9.140625" style="759"/>
  </cols>
  <sheetData>
    <row r="1" spans="1:20" ht="21" thickBot="1">
      <c r="A1" s="942" t="s">
        <v>894</v>
      </c>
      <c r="B1" s="943"/>
      <c r="C1" s="943"/>
      <c r="D1" s="943"/>
      <c r="E1" s="943"/>
      <c r="F1" s="943"/>
      <c r="G1" s="943"/>
      <c r="H1" s="943"/>
      <c r="I1" s="940" t="s">
        <v>77</v>
      </c>
      <c r="J1" s="941"/>
    </row>
    <row r="2" spans="1:20" ht="20.25">
      <c r="A2" s="377"/>
      <c r="B2" s="377"/>
      <c r="C2" s="378"/>
      <c r="D2" s="378"/>
      <c r="E2" s="761"/>
      <c r="F2" s="761"/>
      <c r="G2" s="761"/>
      <c r="H2" s="761"/>
      <c r="I2" s="761"/>
      <c r="J2" s="761"/>
    </row>
    <row r="3" spans="1:20" ht="13.5" thickBot="1"/>
    <row r="4" spans="1:20" ht="13.5" thickBot="1">
      <c r="A4" s="955" t="s">
        <v>850</v>
      </c>
      <c r="B4" s="956"/>
      <c r="C4" s="956"/>
      <c r="D4" s="956"/>
      <c r="E4" s="956"/>
      <c r="F4" s="956"/>
      <c r="G4" s="956"/>
      <c r="H4" s="956"/>
      <c r="I4" s="956"/>
      <c r="J4" s="957"/>
    </row>
    <row r="5" spans="1:20">
      <c r="A5" s="678"/>
      <c r="B5" s="471"/>
      <c r="C5" s="679"/>
      <c r="D5" s="107"/>
      <c r="E5" s="1049" t="s">
        <v>40</v>
      </c>
      <c r="F5" s="1049"/>
      <c r="G5" s="1050"/>
      <c r="H5" s="1051" t="s">
        <v>41</v>
      </c>
      <c r="I5" s="1052"/>
      <c r="J5" s="1053"/>
    </row>
    <row r="6" spans="1:20" ht="25.5">
      <c r="A6" s="680" t="s">
        <v>46</v>
      </c>
      <c r="B6" s="65" t="s">
        <v>255</v>
      </c>
      <c r="C6" s="108" t="s">
        <v>1</v>
      </c>
      <c r="D6" s="307"/>
      <c r="E6" s="108" t="s">
        <v>187</v>
      </c>
      <c r="F6" s="763" t="s">
        <v>188</v>
      </c>
      <c r="G6" s="137" t="s">
        <v>352</v>
      </c>
      <c r="H6" s="763" t="s">
        <v>187</v>
      </c>
      <c r="I6" s="763" t="s">
        <v>188</v>
      </c>
      <c r="J6" s="681" t="s">
        <v>352</v>
      </c>
    </row>
    <row r="7" spans="1:20">
      <c r="A7" s="682"/>
      <c r="B7" s="47"/>
      <c r="C7" s="47"/>
      <c r="D7" s="308"/>
      <c r="E7" s="676" t="s">
        <v>508</v>
      </c>
      <c r="F7" s="676" t="s">
        <v>508</v>
      </c>
      <c r="G7" s="677" t="s">
        <v>508</v>
      </c>
      <c r="H7" s="676" t="s">
        <v>508</v>
      </c>
      <c r="I7" s="676" t="s">
        <v>508</v>
      </c>
      <c r="J7" s="683" t="s">
        <v>508</v>
      </c>
    </row>
    <row r="8" spans="1:20">
      <c r="A8" s="1047" t="s">
        <v>2</v>
      </c>
      <c r="B8" s="1048"/>
      <c r="C8" s="1048"/>
      <c r="D8" s="1048"/>
      <c r="E8" s="1048"/>
      <c r="F8" s="1048"/>
      <c r="G8" s="1048"/>
      <c r="H8" s="750"/>
      <c r="I8" s="751"/>
      <c r="J8" s="756"/>
      <c r="N8" s="926"/>
      <c r="O8" s="926"/>
      <c r="P8" s="926"/>
      <c r="Q8" s="926"/>
      <c r="R8" s="926"/>
      <c r="S8" s="926"/>
    </row>
    <row r="9" spans="1:20">
      <c r="A9" s="685">
        <v>120</v>
      </c>
      <c r="B9" s="686" t="s">
        <v>245</v>
      </c>
      <c r="C9" s="686" t="s">
        <v>193</v>
      </c>
      <c r="D9" s="307"/>
      <c r="E9" s="246">
        <v>59750</v>
      </c>
      <c r="F9" s="246">
        <v>9370</v>
      </c>
      <c r="G9" s="246">
        <v>6390</v>
      </c>
      <c r="H9" s="752">
        <f>+E9*1.06</f>
        <v>63335</v>
      </c>
      <c r="I9" s="111">
        <f>+F9*1.16</f>
        <v>10869.199999999999</v>
      </c>
      <c r="J9" s="687">
        <f>+G9*1.19</f>
        <v>7604.0999999999995</v>
      </c>
      <c r="N9" s="926"/>
      <c r="O9" s="926"/>
      <c r="P9" s="926"/>
      <c r="Q9" s="926"/>
      <c r="R9" s="926"/>
      <c r="S9" s="926"/>
      <c r="T9" s="926"/>
    </row>
    <row r="10" spans="1:20">
      <c r="A10" s="303"/>
      <c r="B10" s="112"/>
      <c r="C10" s="52"/>
      <c r="D10" s="307"/>
      <c r="E10" s="113"/>
      <c r="F10" s="115"/>
      <c r="G10" s="52"/>
      <c r="H10" s="753"/>
      <c r="I10" s="52"/>
      <c r="J10" s="687"/>
      <c r="N10" s="926"/>
      <c r="O10" s="926"/>
      <c r="P10" s="926"/>
      <c r="Q10" s="926"/>
      <c r="R10" s="926"/>
      <c r="S10" s="926"/>
      <c r="T10" s="926"/>
    </row>
    <row r="11" spans="1:20" ht="26.25" customHeight="1">
      <c r="A11" s="1047" t="s">
        <v>353</v>
      </c>
      <c r="B11" s="1048"/>
      <c r="C11" s="1048"/>
      <c r="D11" s="1048"/>
      <c r="E11" s="1048"/>
      <c r="F11" s="1048"/>
      <c r="G11" s="1048"/>
      <c r="H11" s="754"/>
      <c r="I11" s="52"/>
      <c r="J11" s="687"/>
      <c r="O11" s="926"/>
      <c r="P11" s="926"/>
      <c r="Q11" s="926"/>
      <c r="R11" s="926"/>
      <c r="S11" s="926"/>
      <c r="T11" s="926"/>
    </row>
    <row r="12" spans="1:20">
      <c r="A12" s="303">
        <v>120</v>
      </c>
      <c r="B12" s="116" t="s">
        <v>245</v>
      </c>
      <c r="C12" s="52"/>
      <c r="D12" s="307"/>
      <c r="E12" s="113"/>
      <c r="F12" s="52"/>
      <c r="G12" s="246">
        <v>29160</v>
      </c>
      <c r="H12" s="754"/>
      <c r="I12" s="116"/>
      <c r="J12" s="687">
        <f>+G12*1.19</f>
        <v>34700.400000000001</v>
      </c>
    </row>
    <row r="13" spans="1:20">
      <c r="A13" s="473"/>
      <c r="B13" s="47"/>
      <c r="C13" s="47"/>
      <c r="D13" s="307"/>
      <c r="E13" s="47"/>
      <c r="F13" s="47"/>
      <c r="G13" s="47"/>
      <c r="H13" s="755"/>
      <c r="I13" s="118"/>
      <c r="J13" s="688"/>
    </row>
    <row r="14" spans="1:20">
      <c r="A14" s="689" t="s">
        <v>726</v>
      </c>
      <c r="B14" s="52"/>
      <c r="C14" s="52"/>
      <c r="D14" s="65"/>
      <c r="E14" s="304"/>
      <c r="F14" s="52"/>
      <c r="G14" s="52"/>
      <c r="H14" s="52"/>
      <c r="I14" s="690"/>
      <c r="J14" s="691"/>
    </row>
    <row r="15" spans="1:20" ht="13.5" thickBot="1">
      <c r="A15" s="692"/>
      <c r="B15" s="3"/>
      <c r="C15" s="693"/>
      <c r="D15" s="599"/>
      <c r="E15" s="599"/>
      <c r="F15" s="693"/>
      <c r="G15" s="693"/>
      <c r="H15" s="693"/>
      <c r="I15" s="599"/>
      <c r="J15" s="694"/>
      <c r="N15" s="926"/>
    </row>
    <row r="16" spans="1:20">
      <c r="A16" s="41"/>
      <c r="C16" s="41"/>
      <c r="D16" s="41"/>
      <c r="E16" s="119"/>
      <c r="F16" s="52"/>
      <c r="G16" s="52"/>
      <c r="H16" s="52"/>
      <c r="I16" s="41"/>
      <c r="J16" s="41"/>
      <c r="N16" s="926"/>
    </row>
    <row r="23" spans="14:14">
      <c r="N23" s="926"/>
    </row>
    <row r="24" spans="14:14">
      <c r="N24" s="926"/>
    </row>
    <row r="25" spans="14:14">
      <c r="N25" s="926"/>
    </row>
  </sheetData>
  <customSheetViews>
    <customSheetView guid="{F165901F-2ED3-463B-B2D8-F03C10664774}">
      <selection sqref="A1:H1"/>
      <pageMargins left="0.7" right="0.7" top="0.75" bottom="0.75" header="0.3" footer="0.3"/>
      <pageSetup paperSize="9" orientation="portrait" r:id="rId1"/>
    </customSheetView>
    <customSheetView guid="{4815BE6A-DAE3-4DF6-B77E-1B568730B529}">
      <selection activeCell="J9" sqref="J9"/>
      <pageMargins left="0.7" right="0.7" top="0.75" bottom="0.75" header="0.3" footer="0.3"/>
      <pageSetup paperSize="9" orientation="portrait" r:id="rId2"/>
    </customSheetView>
  </customSheetViews>
  <mergeCells count="22">
    <mergeCell ref="N15:N16"/>
    <mergeCell ref="N23:N25"/>
    <mergeCell ref="N8:O8"/>
    <mergeCell ref="P8:Q8"/>
    <mergeCell ref="O11:P11"/>
    <mergeCell ref="Q11:R11"/>
    <mergeCell ref="S11:T11"/>
    <mergeCell ref="R8:S8"/>
    <mergeCell ref="N9:N10"/>
    <mergeCell ref="O9:P9"/>
    <mergeCell ref="O10:P10"/>
    <mergeCell ref="Q9:R9"/>
    <mergeCell ref="Q10:R10"/>
    <mergeCell ref="S9:T9"/>
    <mergeCell ref="S10:T10"/>
    <mergeCell ref="A11:G11"/>
    <mergeCell ref="A8:G8"/>
    <mergeCell ref="I1:J1"/>
    <mergeCell ref="A1:H1"/>
    <mergeCell ref="A4:J4"/>
    <mergeCell ref="E5:G5"/>
    <mergeCell ref="H5:J5"/>
  </mergeCells>
  <phoneticPr fontId="0" type="noConversion"/>
  <hyperlinks>
    <hyperlink ref="I1" location="Indhold!A1" display="Tilbage til indholdsoversigten"/>
  </hyperlinks>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F16" sqref="F16"/>
    </sheetView>
  </sheetViews>
  <sheetFormatPr defaultColWidth="9.140625" defaultRowHeight="12.75"/>
  <cols>
    <col min="1" max="1" width="9.140625" style="301"/>
    <col min="2" max="2" width="68" style="301" customWidth="1"/>
    <col min="3" max="3" width="16.42578125" style="301" customWidth="1"/>
    <col min="4" max="4" width="11.5703125" style="301" customWidth="1"/>
    <col min="5" max="5" width="12" style="301" customWidth="1"/>
    <col min="6" max="6" width="13" style="301" customWidth="1"/>
    <col min="7" max="7" width="10.85546875" style="301" customWidth="1"/>
    <col min="8" max="8" width="12.42578125" style="301" customWidth="1"/>
    <col min="9" max="9" width="13.28515625" style="301" customWidth="1"/>
    <col min="10" max="10" width="11.28515625" style="301" customWidth="1"/>
    <col min="11" max="11" width="11.42578125" style="301" customWidth="1"/>
    <col min="12" max="16384" width="9.140625" style="301"/>
  </cols>
  <sheetData>
    <row r="1" spans="1:12" ht="21" thickBot="1">
      <c r="A1" s="942" t="s">
        <v>894</v>
      </c>
      <c r="B1" s="943"/>
      <c r="C1" s="943"/>
      <c r="D1" s="943"/>
      <c r="E1" s="943"/>
      <c r="F1" s="943"/>
      <c r="G1" s="943"/>
      <c r="H1" s="940" t="s">
        <v>77</v>
      </c>
      <c r="I1" s="941"/>
    </row>
    <row r="2" spans="1:12" s="366" customFormat="1" ht="20.25">
      <c r="A2" s="377"/>
      <c r="B2" s="377"/>
      <c r="C2" s="378"/>
      <c r="D2" s="378"/>
      <c r="E2" s="216"/>
      <c r="F2" s="216"/>
      <c r="G2" s="216"/>
      <c r="H2" s="216"/>
      <c r="I2" s="216"/>
    </row>
    <row r="3" spans="1:12" ht="13.5" thickBot="1"/>
    <row r="4" spans="1:12" ht="13.5" thickBot="1">
      <c r="A4" s="1059" t="s">
        <v>851</v>
      </c>
      <c r="B4" s="1060"/>
      <c r="C4" s="1060"/>
      <c r="D4" s="1060"/>
      <c r="E4" s="1060"/>
      <c r="F4" s="1060"/>
      <c r="G4" s="1060"/>
      <c r="H4" s="1060"/>
      <c r="I4" s="1061"/>
      <c r="J4" s="52"/>
    </row>
    <row r="5" spans="1:12">
      <c r="A5" s="678"/>
      <c r="B5" s="471"/>
      <c r="C5" s="107"/>
      <c r="D5" s="1049" t="s">
        <v>40</v>
      </c>
      <c r="E5" s="1049"/>
      <c r="F5" s="1050"/>
      <c r="G5" s="1051" t="s">
        <v>41</v>
      </c>
      <c r="H5" s="1052"/>
      <c r="I5" s="1053"/>
      <c r="J5" s="52"/>
    </row>
    <row r="6" spans="1:12" ht="25.5">
      <c r="A6" s="680" t="s">
        <v>46</v>
      </c>
      <c r="B6" s="65" t="s">
        <v>255</v>
      </c>
      <c r="C6" s="307"/>
      <c r="D6" s="108" t="s">
        <v>187</v>
      </c>
      <c r="E6" s="109" t="s">
        <v>188</v>
      </c>
      <c r="F6" s="137" t="s">
        <v>352</v>
      </c>
      <c r="G6" s="109" t="s">
        <v>187</v>
      </c>
      <c r="H6" s="109" t="s">
        <v>188</v>
      </c>
      <c r="I6" s="681" t="s">
        <v>352</v>
      </c>
      <c r="J6" s="109"/>
    </row>
    <row r="7" spans="1:12">
      <c r="A7" s="682"/>
      <c r="B7" s="47"/>
      <c r="C7" s="308"/>
      <c r="D7" s="676" t="s">
        <v>508</v>
      </c>
      <c r="E7" s="676" t="s">
        <v>508</v>
      </c>
      <c r="F7" s="677" t="s">
        <v>508</v>
      </c>
      <c r="G7" s="676" t="s">
        <v>508</v>
      </c>
      <c r="H7" s="676" t="s">
        <v>508</v>
      </c>
      <c r="I7" s="683" t="s">
        <v>508</v>
      </c>
      <c r="J7" s="304"/>
      <c r="L7" s="305"/>
    </row>
    <row r="8" spans="1:12">
      <c r="A8" s="1047" t="s">
        <v>515</v>
      </c>
      <c r="B8" s="1057"/>
      <c r="C8" s="1057"/>
      <c r="D8" s="1057"/>
      <c r="E8" s="1057"/>
      <c r="F8" s="1058"/>
      <c r="G8" s="110"/>
      <c r="H8" s="110"/>
      <c r="I8" s="684"/>
      <c r="J8" s="110"/>
      <c r="L8" s="305"/>
    </row>
    <row r="9" spans="1:12">
      <c r="A9" s="695">
        <v>2975</v>
      </c>
      <c r="B9" s="71" t="s">
        <v>516</v>
      </c>
      <c r="C9" s="307"/>
      <c r="D9" s="278">
        <v>70340</v>
      </c>
      <c r="E9" s="278">
        <v>11450</v>
      </c>
      <c r="F9" s="859">
        <v>11690</v>
      </c>
      <c r="G9" s="111">
        <f>+D9*1.05</f>
        <v>73857</v>
      </c>
      <c r="H9" s="111">
        <f>+E9*1.1</f>
        <v>12595.000000000002</v>
      </c>
      <c r="I9" s="687">
        <f>+F9*1.19</f>
        <v>13911.099999999999</v>
      </c>
      <c r="J9" s="111"/>
      <c r="L9" s="305"/>
    </row>
    <row r="10" spans="1:12">
      <c r="A10" s="695">
        <v>2976</v>
      </c>
      <c r="B10" s="71" t="s">
        <v>517</v>
      </c>
      <c r="C10" s="307"/>
      <c r="D10" s="278">
        <v>70340</v>
      </c>
      <c r="E10" s="278">
        <v>11450</v>
      </c>
      <c r="F10" s="859">
        <v>11690</v>
      </c>
      <c r="G10" s="111">
        <f>+D10*1.05</f>
        <v>73857</v>
      </c>
      <c r="H10" s="111">
        <f>+E10*1.1</f>
        <v>12595.000000000002</v>
      </c>
      <c r="I10" s="687">
        <f>+F10*1.19</f>
        <v>13911.099999999999</v>
      </c>
      <c r="J10" s="111"/>
      <c r="L10" s="305"/>
    </row>
    <row r="11" spans="1:12" ht="39" customHeight="1">
      <c r="A11" s="696">
        <v>2977</v>
      </c>
      <c r="B11" s="697" t="s">
        <v>518</v>
      </c>
      <c r="C11" s="698"/>
      <c r="D11" s="278">
        <v>70340</v>
      </c>
      <c r="E11" s="278">
        <v>11450</v>
      </c>
      <c r="F11" s="859">
        <v>11690</v>
      </c>
      <c r="G11" s="291">
        <f>+D11*1.05</f>
        <v>73857</v>
      </c>
      <c r="H11" s="291">
        <f>+E11*1.1</f>
        <v>12595.000000000002</v>
      </c>
      <c r="I11" s="699">
        <f>+F11*1.19</f>
        <v>13911.099999999999</v>
      </c>
      <c r="J11" s="111"/>
      <c r="L11" s="305"/>
    </row>
    <row r="12" spans="1:12">
      <c r="A12" s="303"/>
      <c r="B12" s="112"/>
      <c r="C12" s="307"/>
      <c r="D12" s="113"/>
      <c r="E12" s="115"/>
      <c r="F12" s="114"/>
      <c r="G12" s="115"/>
      <c r="H12" s="52"/>
      <c r="I12" s="687"/>
      <c r="J12" s="111"/>
      <c r="L12" s="305"/>
    </row>
    <row r="13" spans="1:12" ht="27.75" customHeight="1">
      <c r="A13" s="1054" t="s">
        <v>353</v>
      </c>
      <c r="B13" s="1055"/>
      <c r="C13" s="1055"/>
      <c r="D13" s="1055"/>
      <c r="E13" s="1055"/>
      <c r="F13" s="1056"/>
      <c r="G13" s="52"/>
      <c r="H13" s="52"/>
      <c r="I13" s="687"/>
      <c r="J13" s="52"/>
      <c r="L13" s="305"/>
    </row>
    <row r="14" spans="1:12" ht="12.75" customHeight="1">
      <c r="A14" s="695">
        <v>2975</v>
      </c>
      <c r="B14" s="71" t="s">
        <v>516</v>
      </c>
      <c r="C14" s="307"/>
      <c r="D14" s="113"/>
      <c r="E14" s="52"/>
      <c r="F14" s="256">
        <v>29160</v>
      </c>
      <c r="G14" s="754"/>
      <c r="H14" s="116"/>
      <c r="I14" s="687">
        <f>+F14*1.19</f>
        <v>34700.400000000001</v>
      </c>
      <c r="J14" s="306"/>
      <c r="L14" s="305"/>
    </row>
    <row r="15" spans="1:12">
      <c r="A15" s="695">
        <v>2976</v>
      </c>
      <c r="B15" s="71" t="s">
        <v>517</v>
      </c>
      <c r="C15" s="307"/>
      <c r="D15" s="113"/>
      <c r="E15" s="52"/>
      <c r="F15" s="256">
        <v>29160</v>
      </c>
      <c r="G15" s="52"/>
      <c r="H15" s="116"/>
      <c r="I15" s="687">
        <f>+F15*1.19</f>
        <v>34700.400000000001</v>
      </c>
      <c r="J15" s="116"/>
      <c r="K15" s="216"/>
      <c r="L15" s="305"/>
    </row>
    <row r="16" spans="1:12">
      <c r="A16" s="695">
        <v>2977</v>
      </c>
      <c r="B16" s="71" t="s">
        <v>518</v>
      </c>
      <c r="C16" s="307"/>
      <c r="D16" s="113"/>
      <c r="E16" s="52"/>
      <c r="F16" s="256">
        <v>29160</v>
      </c>
      <c r="G16" s="52"/>
      <c r="H16" s="116"/>
      <c r="I16" s="687">
        <f>+F16*1.19</f>
        <v>34700.400000000001</v>
      </c>
      <c r="J16" s="52"/>
      <c r="L16" s="305"/>
    </row>
    <row r="17" spans="1:12">
      <c r="A17" s="473"/>
      <c r="B17" s="47"/>
      <c r="C17" s="308"/>
      <c r="D17" s="47"/>
      <c r="E17" s="47"/>
      <c r="F17" s="117"/>
      <c r="G17" s="47"/>
      <c r="H17" s="118"/>
      <c r="I17" s="688"/>
      <c r="J17" s="216"/>
      <c r="L17" s="305"/>
    </row>
    <row r="18" spans="1:12" ht="13.5" thickBot="1">
      <c r="A18" s="700" t="s">
        <v>726</v>
      </c>
      <c r="B18" s="599"/>
      <c r="C18" s="693"/>
      <c r="D18" s="693"/>
      <c r="E18" s="599"/>
      <c r="F18" s="599"/>
      <c r="G18" s="599"/>
      <c r="H18" s="701"/>
      <c r="I18" s="702"/>
      <c r="L18" s="305"/>
    </row>
    <row r="19" spans="1:12">
      <c r="A19" s="119"/>
      <c r="B19" s="41"/>
      <c r="C19" s="41"/>
      <c r="D19" s="41"/>
      <c r="E19" s="119"/>
      <c r="F19" s="119"/>
      <c r="G19" s="119"/>
      <c r="H19" s="41"/>
      <c r="I19" s="54"/>
      <c r="L19" s="305"/>
    </row>
    <row r="20" spans="1:12">
      <c r="A20" s="41"/>
      <c r="B20" s="42"/>
      <c r="C20" s="41"/>
      <c r="D20" s="119"/>
      <c r="E20" s="52"/>
      <c r="F20" s="52"/>
      <c r="G20" s="52"/>
      <c r="H20" s="41"/>
      <c r="I20" s="41"/>
      <c r="L20" s="305"/>
    </row>
    <row r="21" spans="1:12">
      <c r="A21" s="119"/>
      <c r="B21" s="41"/>
      <c r="C21" s="41"/>
      <c r="D21" s="41"/>
      <c r="E21" s="119"/>
      <c r="F21" s="119"/>
      <c r="G21" s="119"/>
      <c r="H21" s="41"/>
      <c r="I21" s="54"/>
      <c r="L21" s="305"/>
    </row>
    <row r="22" spans="1:12">
      <c r="A22" s="41"/>
      <c r="B22" s="42"/>
      <c r="C22" s="41"/>
      <c r="D22" s="119"/>
      <c r="E22" s="52"/>
      <c r="F22" s="52"/>
      <c r="G22" s="52"/>
      <c r="H22" s="41"/>
      <c r="I22" s="41"/>
      <c r="L22" s="305"/>
    </row>
    <row r="23" spans="1:12">
      <c r="L23" s="305"/>
    </row>
    <row r="24" spans="1:12">
      <c r="L24" s="305"/>
    </row>
    <row r="25" spans="1:12">
      <c r="L25" s="305"/>
    </row>
    <row r="26" spans="1:12">
      <c r="L26" s="305"/>
    </row>
    <row r="27" spans="1:12">
      <c r="L27" s="305"/>
    </row>
    <row r="28" spans="1:12">
      <c r="L28" s="305"/>
    </row>
    <row r="29" spans="1:12">
      <c r="L29" s="305"/>
    </row>
    <row r="30" spans="1:12">
      <c r="L30" s="305"/>
    </row>
    <row r="31" spans="1:12">
      <c r="L31" s="305"/>
    </row>
    <row r="32" spans="1:12">
      <c r="L32" s="305"/>
    </row>
    <row r="33" spans="12:12">
      <c r="L33" s="305"/>
    </row>
    <row r="34" spans="12:12">
      <c r="L34" s="305"/>
    </row>
    <row r="35" spans="12:12">
      <c r="L35" s="305"/>
    </row>
  </sheetData>
  <customSheetViews>
    <customSheetView guid="{F165901F-2ED3-463B-B2D8-F03C10664774}">
      <selection sqref="A1:G1"/>
      <pageMargins left="0.7" right="0.7" top="0.75" bottom="0.75" header="0.3" footer="0.3"/>
      <pageSetup paperSize="9" orientation="portrait" r:id="rId1"/>
    </customSheetView>
    <customSheetView guid="{4815BE6A-DAE3-4DF6-B77E-1B568730B529}">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activeCell="L43" sqref="L43"/>
    </sheetView>
  </sheetViews>
  <sheetFormatPr defaultColWidth="9.140625" defaultRowHeight="12.75"/>
  <cols>
    <col min="1" max="1" width="15.5703125" style="759" customWidth="1"/>
    <col min="2" max="2" width="26.5703125" style="759" customWidth="1"/>
    <col min="3" max="3" width="22.42578125" style="759" customWidth="1"/>
    <col min="4" max="4" width="9.140625" style="759"/>
    <col min="5" max="6" width="14.7109375" style="759" customWidth="1"/>
    <col min="7" max="16384" width="9.140625" style="759"/>
  </cols>
  <sheetData>
    <row r="1" spans="1:6" ht="21" thickBot="1">
      <c r="A1" s="942" t="s">
        <v>894</v>
      </c>
      <c r="B1" s="943"/>
      <c r="C1" s="943"/>
      <c r="D1" s="943"/>
      <c r="E1" s="940" t="s">
        <v>77</v>
      </c>
      <c r="F1" s="941"/>
    </row>
    <row r="2" spans="1:6" ht="20.25">
      <c r="A2" s="377"/>
      <c r="B2" s="377"/>
      <c r="C2" s="761"/>
      <c r="D2" s="378"/>
      <c r="E2" s="378"/>
      <c r="F2" s="378"/>
    </row>
    <row r="3" spans="1:6" ht="12.75" customHeight="1" thickBot="1"/>
    <row r="4" spans="1:6" ht="13.5" thickBot="1">
      <c r="A4" s="703"/>
      <c r="B4" s="704" t="s">
        <v>852</v>
      </c>
      <c r="C4" s="704"/>
      <c r="D4" s="215"/>
      <c r="E4" s="215"/>
      <c r="F4" s="379"/>
    </row>
    <row r="5" spans="1:6">
      <c r="A5" s="94"/>
      <c r="B5" s="761"/>
      <c r="C5" s="217" t="s">
        <v>40</v>
      </c>
      <c r="D5" s="761"/>
      <c r="E5" s="761"/>
      <c r="F5" s="762"/>
    </row>
    <row r="6" spans="1:6">
      <c r="A6" s="621" t="s">
        <v>46</v>
      </c>
      <c r="B6" s="221" t="s">
        <v>255</v>
      </c>
      <c r="C6" s="247" t="s">
        <v>503</v>
      </c>
      <c r="D6" s="39"/>
      <c r="E6" s="39"/>
      <c r="F6" s="622"/>
    </row>
    <row r="7" spans="1:6">
      <c r="A7" s="620"/>
      <c r="B7" s="38"/>
      <c r="C7" s="249" t="s">
        <v>514</v>
      </c>
      <c r="D7" s="38"/>
      <c r="E7" s="38"/>
      <c r="F7" s="644"/>
    </row>
    <row r="8" spans="1:6">
      <c r="A8" s="94"/>
      <c r="B8" s="217" t="s">
        <v>78</v>
      </c>
      <c r="C8" s="761"/>
      <c r="D8" s="761"/>
      <c r="E8" s="761"/>
      <c r="F8" s="762"/>
    </row>
    <row r="9" spans="1:6">
      <c r="A9" s="94">
        <v>22</v>
      </c>
      <c r="B9" s="761" t="s">
        <v>251</v>
      </c>
      <c r="C9" s="256">
        <v>329440</v>
      </c>
      <c r="D9" s="761"/>
      <c r="E9" s="761"/>
      <c r="F9" s="762"/>
    </row>
    <row r="10" spans="1:6">
      <c r="A10" s="620">
        <v>23</v>
      </c>
      <c r="B10" s="38" t="s">
        <v>252</v>
      </c>
      <c r="C10" s="469">
        <v>103910</v>
      </c>
      <c r="D10" s="38"/>
      <c r="E10" s="38"/>
      <c r="F10" s="644"/>
    </row>
    <row r="11" spans="1:6">
      <c r="A11" s="21" t="s">
        <v>727</v>
      </c>
      <c r="B11" s="761"/>
      <c r="C11" s="761"/>
      <c r="D11" s="761"/>
      <c r="E11" s="761"/>
      <c r="F11" s="762"/>
    </row>
    <row r="12" spans="1:6">
      <c r="A12" s="94" t="s">
        <v>253</v>
      </c>
      <c r="B12" s="761"/>
      <c r="C12" s="761"/>
      <c r="D12" s="761"/>
      <c r="E12" s="761"/>
      <c r="F12" s="762"/>
    </row>
    <row r="13" spans="1:6">
      <c r="A13" s="94" t="s">
        <v>254</v>
      </c>
      <c r="B13" s="761"/>
      <c r="C13" s="761"/>
      <c r="D13" s="761"/>
      <c r="E13" s="761"/>
      <c r="F13" s="762"/>
    </row>
    <row r="14" spans="1:6">
      <c r="A14" s="94"/>
      <c r="B14" s="761"/>
      <c r="C14" s="761"/>
      <c r="D14" s="761"/>
      <c r="E14" s="761"/>
      <c r="F14" s="762"/>
    </row>
    <row r="15" spans="1:6" ht="13.5" thickBot="1">
      <c r="A15" s="302"/>
      <c r="B15" s="3"/>
      <c r="C15" s="3"/>
      <c r="D15" s="3"/>
      <c r="E15" s="3"/>
      <c r="F15" s="97"/>
    </row>
  </sheetData>
  <customSheetViews>
    <customSheetView guid="{F165901F-2ED3-463B-B2D8-F03C10664774}">
      <selection sqref="A1:D1"/>
      <pageMargins left="0.75" right="0.75" top="1" bottom="1" header="0" footer="0"/>
      <pageSetup paperSize="9" orientation="portrait" r:id="rId1"/>
      <headerFooter alignWithMargins="0"/>
    </customSheetView>
    <customSheetView guid="{4815BE6A-DAE3-4DF6-B77E-1B568730B529}">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7"/>
  <sheetViews>
    <sheetView zoomScaleNormal="100" workbookViewId="0">
      <selection activeCell="D13" sqref="D13"/>
    </sheetView>
  </sheetViews>
  <sheetFormatPr defaultColWidth="9.140625" defaultRowHeight="12.75"/>
  <cols>
    <col min="1" max="1" width="51.7109375" style="759" bestFit="1" customWidth="1"/>
    <col min="2" max="2" width="29.140625" style="759" customWidth="1"/>
    <col min="3" max="3" width="34.85546875" style="759" customWidth="1"/>
    <col min="4" max="9" width="11.28515625" style="759" customWidth="1"/>
    <col min="10" max="10" width="12.5703125" style="759" customWidth="1"/>
    <col min="11" max="11" width="9.42578125" style="759" customWidth="1"/>
    <col min="12" max="12" width="9.7109375" style="759" customWidth="1"/>
    <col min="13" max="13" width="9.42578125" style="759" customWidth="1"/>
    <col min="14" max="16" width="9.140625" style="759"/>
    <col min="17" max="17" width="13.42578125" style="759" customWidth="1"/>
    <col min="18" max="18" width="14.28515625" style="759" customWidth="1"/>
    <col min="19" max="19" width="13.42578125" style="759" customWidth="1"/>
    <col min="20" max="20" width="11.7109375" style="759" customWidth="1"/>
    <col min="21" max="21" width="12.42578125" style="759" customWidth="1"/>
    <col min="22" max="22" width="11.7109375" style="759" customWidth="1"/>
    <col min="23" max="16384" width="9.140625" style="759"/>
  </cols>
  <sheetData>
    <row r="1" spans="1:10" ht="21" thickBot="1">
      <c r="A1" s="942" t="s">
        <v>894</v>
      </c>
      <c r="B1" s="943"/>
      <c r="C1" s="943"/>
      <c r="D1" s="943"/>
      <c r="E1" s="943"/>
      <c r="F1" s="943"/>
      <c r="G1" s="943"/>
      <c r="H1" s="940" t="s">
        <v>77</v>
      </c>
      <c r="I1" s="940"/>
      <c r="J1" s="941"/>
    </row>
    <row r="2" spans="1:10" ht="20.25">
      <c r="A2" s="377"/>
      <c r="B2" s="377"/>
      <c r="C2" s="761"/>
      <c r="D2" s="378"/>
      <c r="E2" s="378"/>
      <c r="F2" s="378"/>
      <c r="G2" s="761"/>
      <c r="H2" s="761"/>
      <c r="I2" s="761"/>
      <c r="J2" s="761"/>
    </row>
    <row r="3" spans="1:10" ht="21" thickBot="1">
      <c r="A3" s="377"/>
      <c r="B3" s="377"/>
      <c r="C3" s="761"/>
      <c r="D3" s="378"/>
      <c r="E3" s="378"/>
      <c r="F3" s="378"/>
      <c r="G3" s="761"/>
      <c r="H3" s="761"/>
      <c r="I3" s="761"/>
      <c r="J3" s="761"/>
    </row>
    <row r="4" spans="1:10" ht="12.75" customHeight="1" thickBot="1">
      <c r="A4" s="929" t="s">
        <v>853</v>
      </c>
      <c r="B4" s="968"/>
      <c r="C4" s="968"/>
      <c r="D4" s="968"/>
      <c r="E4" s="968"/>
      <c r="F4" s="968"/>
      <c r="G4" s="968"/>
      <c r="H4" s="968"/>
      <c r="I4" s="968"/>
      <c r="J4" s="969"/>
    </row>
    <row r="5" spans="1:10">
      <c r="A5" s="94"/>
      <c r="B5" s="761"/>
      <c r="C5" s="761"/>
      <c r="D5" s="217"/>
      <c r="E5" s="217"/>
      <c r="F5" s="327"/>
      <c r="G5" s="761"/>
      <c r="H5" s="761"/>
      <c r="I5" s="761"/>
      <c r="J5" s="762"/>
    </row>
    <row r="6" spans="1:10">
      <c r="A6" s="497"/>
      <c r="B6" s="248" t="s">
        <v>39</v>
      </c>
      <c r="C6" s="284"/>
      <c r="D6" s="966" t="s">
        <v>40</v>
      </c>
      <c r="E6" s="966"/>
      <c r="F6" s="966"/>
      <c r="G6" s="963" t="s">
        <v>41</v>
      </c>
      <c r="H6" s="964"/>
      <c r="I6" s="964"/>
      <c r="J6" s="705"/>
    </row>
    <row r="7" spans="1:10" ht="25.5">
      <c r="A7" s="498" t="s">
        <v>686</v>
      </c>
      <c r="B7" s="288" t="s">
        <v>146</v>
      </c>
      <c r="C7" s="217" t="s">
        <v>687</v>
      </c>
      <c r="D7" s="283" t="s">
        <v>187</v>
      </c>
      <c r="E7" s="283" t="s">
        <v>188</v>
      </c>
      <c r="F7" s="285" t="s">
        <v>189</v>
      </c>
      <c r="G7" s="707" t="s">
        <v>187</v>
      </c>
      <c r="H7" s="283" t="s">
        <v>188</v>
      </c>
      <c r="I7" s="285" t="s">
        <v>189</v>
      </c>
      <c r="J7" s="499"/>
    </row>
    <row r="8" spans="1:10" ht="26.1" customHeight="1">
      <c r="A8" s="500"/>
      <c r="B8" s="287" t="s">
        <v>148</v>
      </c>
      <c r="C8" s="286"/>
      <c r="D8" s="249" t="s">
        <v>257</v>
      </c>
      <c r="E8" s="249" t="s">
        <v>257</v>
      </c>
      <c r="F8" s="249" t="s">
        <v>257</v>
      </c>
      <c r="G8" s="155" t="s">
        <v>257</v>
      </c>
      <c r="H8" s="249" t="s">
        <v>257</v>
      </c>
      <c r="I8" s="249" t="s">
        <v>257</v>
      </c>
      <c r="J8" s="528"/>
    </row>
    <row r="9" spans="1:10" ht="14.25">
      <c r="A9" s="94" t="s">
        <v>232</v>
      </c>
      <c r="B9" s="360">
        <v>2560</v>
      </c>
      <c r="C9" s="761" t="s">
        <v>232</v>
      </c>
      <c r="D9" s="278">
        <v>48180</v>
      </c>
      <c r="E9" s="278">
        <v>7960</v>
      </c>
      <c r="F9" s="278">
        <v>7750</v>
      </c>
      <c r="G9" s="507">
        <f>D9*1.05</f>
        <v>50589</v>
      </c>
      <c r="H9" s="502">
        <f>E9*1.1</f>
        <v>8756</v>
      </c>
      <c r="I9" s="502">
        <f>F9*1.19</f>
        <v>9222.5</v>
      </c>
      <c r="J9" s="706"/>
    </row>
    <row r="10" spans="1:10" ht="14.25">
      <c r="A10" s="94" t="s">
        <v>684</v>
      </c>
      <c r="B10" s="360">
        <v>2570</v>
      </c>
      <c r="C10" s="761" t="s">
        <v>231</v>
      </c>
      <c r="D10" s="278">
        <v>49870</v>
      </c>
      <c r="E10" s="278">
        <v>7960</v>
      </c>
      <c r="F10" s="278">
        <v>7750</v>
      </c>
      <c r="G10" s="507">
        <f>D10*1.05</f>
        <v>52363.5</v>
      </c>
      <c r="H10" s="502">
        <f>E10*1.1</f>
        <v>8756</v>
      </c>
      <c r="I10" s="502">
        <f>F10*1.19</f>
        <v>9222.5</v>
      </c>
      <c r="J10" s="706"/>
    </row>
    <row r="11" spans="1:10" ht="14.25">
      <c r="A11" s="94" t="s">
        <v>684</v>
      </c>
      <c r="B11" s="360">
        <v>2571</v>
      </c>
      <c r="C11" s="761" t="s">
        <v>230</v>
      </c>
      <c r="D11" s="278">
        <v>49870</v>
      </c>
      <c r="E11" s="278">
        <v>7960</v>
      </c>
      <c r="F11" s="278">
        <v>7750</v>
      </c>
      <c r="G11" s="507">
        <f>D11*1.05</f>
        <v>52363.5</v>
      </c>
      <c r="H11" s="502">
        <f>E11*1.1</f>
        <v>8756</v>
      </c>
      <c r="I11" s="502">
        <f>F11*1.19</f>
        <v>9222.5</v>
      </c>
      <c r="J11" s="706"/>
    </row>
    <row r="12" spans="1:10" ht="14.25">
      <c r="A12" s="94" t="s">
        <v>685</v>
      </c>
      <c r="B12" s="360">
        <v>2575</v>
      </c>
      <c r="C12" s="761" t="s">
        <v>4</v>
      </c>
      <c r="D12" s="278">
        <v>60140</v>
      </c>
      <c r="E12" s="278">
        <v>10830</v>
      </c>
      <c r="F12" s="278">
        <v>14930</v>
      </c>
      <c r="G12" s="507">
        <f>D12*1.07</f>
        <v>64349.8</v>
      </c>
      <c r="H12" s="502">
        <f>E12*1.11</f>
        <v>12021.300000000001</v>
      </c>
      <c r="I12" s="502">
        <f>F12*1.19</f>
        <v>17766.7</v>
      </c>
      <c r="J12" s="706"/>
    </row>
    <row r="13" spans="1:10" s="764" customFormat="1" ht="14.25">
      <c r="A13" s="21" t="s">
        <v>872</v>
      </c>
      <c r="B13" s="360"/>
      <c r="C13" s="836" t="s">
        <v>872</v>
      </c>
      <c r="D13" s="278">
        <v>92640</v>
      </c>
      <c r="E13" s="837" t="s">
        <v>873</v>
      </c>
      <c r="F13" s="837" t="s">
        <v>194</v>
      </c>
      <c r="G13" s="507"/>
      <c r="H13" s="502"/>
      <c r="I13" s="502"/>
      <c r="J13" s="706"/>
    </row>
    <row r="14" spans="1:10" ht="13.5" thickBot="1">
      <c r="A14" s="513"/>
      <c r="B14" s="26"/>
      <c r="C14" s="26"/>
      <c r="D14" s="26"/>
      <c r="E14" s="26"/>
      <c r="F14" s="26"/>
      <c r="G14" s="526"/>
      <c r="H14" s="26"/>
      <c r="I14" s="26"/>
      <c r="J14" s="515"/>
    </row>
    <row r="15" spans="1:10">
      <c r="A15" s="37"/>
      <c r="B15" s="37"/>
      <c r="C15" s="37"/>
      <c r="D15" s="37"/>
      <c r="E15" s="37"/>
      <c r="F15" s="37"/>
      <c r="G15" s="37"/>
      <c r="H15" s="37"/>
      <c r="I15" s="37"/>
      <c r="J15" s="37"/>
    </row>
    <row r="16" spans="1:10">
      <c r="A16" s="32"/>
      <c r="B16" s="219"/>
      <c r="C16" s="37"/>
      <c r="D16" s="37"/>
      <c r="E16" s="37"/>
      <c r="F16" s="37"/>
      <c r="G16" s="37"/>
      <c r="H16" s="37"/>
      <c r="I16" s="37"/>
      <c r="J16" s="37"/>
    </row>
    <row r="17" spans="1:10">
      <c r="A17" s="280"/>
      <c r="B17" s="219"/>
      <c r="C17" s="280"/>
      <c r="D17" s="280"/>
      <c r="E17" s="280"/>
      <c r="F17" s="810"/>
      <c r="G17" s="280"/>
      <c r="H17" s="280"/>
      <c r="I17" s="123"/>
      <c r="J17" s="123"/>
    </row>
  </sheetData>
  <customSheetViews>
    <customSheetView guid="{F165901F-2ED3-463B-B2D8-F03C10664774}">
      <selection activeCell="H1" sqref="H1:J1"/>
      <pageMargins left="0.42" right="0.35" top="0.39" bottom="0.37" header="0" footer="0"/>
      <pageSetup paperSize="9" scale="95" orientation="landscape" r:id="rId1"/>
      <headerFooter alignWithMargins="0"/>
    </customSheetView>
    <customSheetView guid="{4815BE6A-DAE3-4DF6-B77E-1B568730B529}">
      <selection activeCell="I12" sqref="I12"/>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customSheetViews>
    <customSheetView guid="{F165901F-2ED3-463B-B2D8-F03C10664774}" state="hidden">
      <selection activeCell="B9" sqref="B9"/>
      <pageMargins left="0.75" right="0.75" top="1" bottom="1" header="0.5" footer="0.5"/>
      <pageSetup paperSize="9" orientation="portrait" r:id="rId1"/>
      <headerFooter alignWithMargins="0"/>
    </customSheetView>
    <customSheetView guid="{4815BE6A-DAE3-4DF6-B77E-1B568730B529}"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customSheetViews>
    <customSheetView guid="{F165901F-2ED3-463B-B2D8-F03C10664774}" state="hidden">
      <pageMargins left="0.75" right="0.75" top="1" bottom="1" header="0" footer="0"/>
      <headerFooter alignWithMargins="0"/>
    </customSheetView>
    <customSheetView guid="{4815BE6A-DAE3-4DF6-B77E-1B568730B529}"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F165901F-2ED3-463B-B2D8-F03C10664774}" state="hidden" topLeftCell="A22">
      <selection activeCell="D36" sqref="D36"/>
      <pageMargins left="0.75" right="0.75" top="1" bottom="1" header="0" footer="0"/>
      <pageSetup paperSize="9" orientation="landscape" horizontalDpi="4294967292" r:id="rId1"/>
      <headerFooter alignWithMargins="0"/>
    </customSheetView>
    <customSheetView guid="{4815BE6A-DAE3-4DF6-B77E-1B568730B529}"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C2D08-ADA0-47E3-9719-67B672610C90}">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e71e24c0-7bc6-460c-8d4c-87d9a3cb8fe6"/>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3.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33</vt:i4>
      </vt:variant>
    </vt:vector>
  </HeadingPairs>
  <TitlesOfParts>
    <vt:vector size="33"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72.01AMU indenf.FKB</vt:lpstr>
      <vt:lpstr> 72.03 ÅU udenf.FBK</vt:lpstr>
      <vt:lpstr>72.41. TAMU</vt:lpstr>
      <vt:lpstr>74.02. Almen voksenudd.</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Tue Nejst Larsen</cp:lastModifiedBy>
  <cp:lastPrinted>2022-01-31T08:21:43Z</cp:lastPrinted>
  <dcterms:created xsi:type="dcterms:W3CDTF">1999-11-30T13:49:30Z</dcterms:created>
  <dcterms:modified xsi:type="dcterms:W3CDTF">2024-12-17T09:08:58Z</dcterms:modified>
</cp:coreProperties>
</file>